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mc:AlternateContent xmlns:mc="http://schemas.openxmlformats.org/markup-compatibility/2006">
    <mc:Choice Requires="x15">
      <x15ac:absPath xmlns:x15ac="http://schemas.microsoft.com/office/spreadsheetml/2010/11/ac" url="C:\Users\Julie_Nguyen\Documents\00_Website final files\"/>
    </mc:Choice>
  </mc:AlternateContent>
  <xr:revisionPtr revIDLastSave="0" documentId="8_{8B067A82-8DAF-4EA3-B453-5FB6B870CE00}" xr6:coauthVersionLast="47" xr6:coauthVersionMax="47" xr10:uidLastSave="{00000000-0000-0000-0000-000000000000}"/>
  <bookViews>
    <workbookView xWindow="-28920" yWindow="-2715" windowWidth="29040" windowHeight="15840" tabRatio="860" firstSheet="1" activeTab="1" xr2:uid="{00000000-000D-0000-FFFF-FFFF00000000}"/>
  </bookViews>
  <sheets>
    <sheet name="Report Comments_old" sheetId="19" state="hidden" r:id="rId1"/>
    <sheet name="Table of Contents" sheetId="27" r:id="rId2"/>
    <sheet name="Ethics and compliance" sheetId="13" r:id="rId3"/>
    <sheet name="Economic performance" sheetId="12" r:id="rId4"/>
    <sheet name="Health and safety" sheetId="28" r:id="rId5"/>
    <sheet name="Workforce" sheetId="30" r:id="rId6"/>
    <sheet name="Energy and Emissions " sheetId="20" r:id="rId7"/>
    <sheet name="Water" sheetId="29" r:id="rId8"/>
    <sheet name="Biodiversity and Land" sheetId="5" r:id="rId9"/>
    <sheet name="Materials" sheetId="26" r:id="rId10"/>
    <sheet name="Tailings and Waste" sheetId="7" r:id="rId11"/>
    <sheet name="Diagram for report" sheetId="17" state="hidden" r:id="rId12"/>
  </sheets>
  <definedNames>
    <definedName name="_xlnm._FilterDatabase" localSheetId="0" hidden="1">'Report Comments_old'!$A$2:$H$2</definedName>
    <definedName name="Anti_corruption__1">'Ethics and compliance'!$B$4</definedName>
    <definedName name="Compliance_with_laws_and_regulations__3" localSheetId="4">#REF!</definedName>
    <definedName name="Compliance_with_laws_and_regulations__3" localSheetId="5">'Ethics and compliance'!#REF!</definedName>
    <definedName name="Compliance_with_laws_and_regulations__3">'Ethics and compliance'!#REF!</definedName>
    <definedName name="HTML_1" localSheetId="2">#REF!</definedName>
    <definedName name="HTML_1" localSheetId="4">#REF!</definedName>
    <definedName name="HTML_1" localSheetId="5">#REF!</definedName>
    <definedName name="HTML_1">#REF!</definedName>
    <definedName name="HTML_all" localSheetId="2">#REF!</definedName>
    <definedName name="HTML_all" localSheetId="4">#REF!</definedName>
    <definedName name="HTML_all" localSheetId="5">#REF!</definedName>
    <definedName name="HTML_all">#REF!</definedName>
    <definedName name="HTML_tables" localSheetId="2">#REF!</definedName>
    <definedName name="HTML_tables" localSheetId="4">#REF!</definedName>
    <definedName name="HTML_tables" localSheetId="5">#REF!</definedName>
    <definedName name="HTML_tables">#REF!</definedName>
    <definedName name="Human_rights_training__4">'Ethics and compliance'!$B$22</definedName>
    <definedName name="Political_contributions__2">'Ethics and compliance'!$B$27</definedName>
    <definedName name="_xlnm.Print_Area" localSheetId="1">'Table of Contents'!$B$6:$D$64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6" i="7" l="1"/>
  <c r="D7" i="7"/>
  <c r="D12" i="30"/>
  <c r="F81" i="7"/>
  <c r="F62" i="7"/>
  <c r="C51" i="7"/>
  <c r="D6" i="7"/>
  <c r="F5" i="7"/>
  <c r="E22" i="7"/>
  <c r="C22" i="7"/>
  <c r="F22" i="7" s="1"/>
  <c r="F14" i="7"/>
  <c r="F15" i="7"/>
  <c r="F16" i="7"/>
  <c r="F18" i="7"/>
  <c r="F19" i="7"/>
  <c r="F20" i="7"/>
  <c r="F21" i="7"/>
  <c r="F13" i="7"/>
  <c r="C19" i="5"/>
  <c r="C18" i="5"/>
  <c r="D10" i="5"/>
  <c r="E10" i="5"/>
  <c r="F10" i="5"/>
  <c r="C10" i="5"/>
  <c r="C21" i="26"/>
  <c r="F6" i="26"/>
  <c r="F7" i="26"/>
  <c r="F8" i="26"/>
  <c r="F9" i="26"/>
  <c r="F10" i="26"/>
  <c r="F11" i="26"/>
  <c r="F12" i="26"/>
  <c r="F13" i="26"/>
  <c r="F14" i="26"/>
  <c r="F15" i="26"/>
  <c r="F16" i="26"/>
  <c r="F17" i="26"/>
  <c r="F18" i="26"/>
  <c r="F19" i="26"/>
  <c r="F20" i="26"/>
  <c r="F5" i="26"/>
  <c r="D48" i="29"/>
  <c r="F53" i="29"/>
  <c r="C20" i="29"/>
  <c r="D11" i="29"/>
  <c r="C11" i="29"/>
  <c r="F10" i="29"/>
  <c r="F5" i="29"/>
  <c r="C5" i="29"/>
  <c r="C50" i="20"/>
  <c r="E50" i="20"/>
  <c r="F50" i="20"/>
  <c r="G28" i="20"/>
  <c r="F30" i="20"/>
  <c r="G30" i="20"/>
  <c r="C20" i="20"/>
  <c r="G13" i="20"/>
  <c r="G11" i="20"/>
  <c r="G6" i="20"/>
  <c r="D20" i="20"/>
  <c r="H63" i="30"/>
  <c r="H61" i="30"/>
  <c r="H51" i="30"/>
  <c r="C51" i="30"/>
  <c r="H28" i="30"/>
  <c r="H26" i="30"/>
  <c r="H25" i="30"/>
  <c r="H19" i="30"/>
  <c r="H21" i="30"/>
  <c r="C21" i="30"/>
  <c r="D50" i="20"/>
  <c r="F40" i="20"/>
  <c r="F49" i="20" l="1"/>
  <c r="F44" i="20"/>
  <c r="C30" i="20"/>
  <c r="G29" i="20"/>
  <c r="G15" i="20"/>
  <c r="G19" i="20"/>
  <c r="E73" i="30"/>
  <c r="C13" i="30"/>
  <c r="C41" i="12"/>
  <c r="F38" i="12"/>
  <c r="G17" i="5" l="1"/>
  <c r="H13" i="30" l="1"/>
  <c r="H11" i="30"/>
  <c r="G13" i="30"/>
  <c r="F13" i="30"/>
  <c r="G7" i="30"/>
  <c r="F28" i="30"/>
  <c r="C7" i="30"/>
  <c r="C12" i="30" s="1"/>
  <c r="E48" i="29"/>
  <c r="C8" i="29"/>
  <c r="C9" i="29"/>
  <c r="C7" i="29"/>
  <c r="C10" i="29"/>
  <c r="C78" i="7"/>
  <c r="C77" i="7"/>
  <c r="F12" i="29" l="1"/>
  <c r="F42" i="29"/>
  <c r="C6" i="29"/>
  <c r="C53" i="29" s="1"/>
  <c r="C45" i="7" l="1"/>
  <c r="C80" i="7"/>
  <c r="F80" i="7" s="1"/>
  <c r="F77" i="7"/>
  <c r="F48" i="7"/>
  <c r="F50" i="7"/>
  <c r="F47" i="7"/>
  <c r="D18" i="5"/>
  <c r="E18" i="5"/>
  <c r="E19" i="5" s="1"/>
  <c r="G16" i="5"/>
  <c r="G15" i="5"/>
  <c r="G14" i="5"/>
  <c r="G73" i="30"/>
  <c r="G76" i="30" s="1"/>
  <c r="G78" i="30" s="1"/>
  <c r="F73" i="30"/>
  <c r="F76" i="30" s="1"/>
  <c r="F78" i="30" s="1"/>
  <c r="E76" i="30"/>
  <c r="E78" i="30" s="1"/>
  <c r="D73" i="30"/>
  <c r="D76" i="30" s="1"/>
  <c r="D78" i="30" s="1"/>
  <c r="C73" i="30"/>
  <c r="C77" i="30" s="1"/>
  <c r="C78" i="30" s="1"/>
  <c r="H72" i="30"/>
  <c r="H71" i="30"/>
  <c r="G63" i="30"/>
  <c r="F63" i="30"/>
  <c r="F66" i="30" s="1"/>
  <c r="F68" i="30" s="1"/>
  <c r="E63" i="30"/>
  <c r="E66" i="30" s="1"/>
  <c r="E68" i="30" s="1"/>
  <c r="D63" i="30"/>
  <c r="D66" i="30" s="1"/>
  <c r="D68" i="30" s="1"/>
  <c r="C63" i="30"/>
  <c r="H62" i="30"/>
  <c r="G28" i="30"/>
  <c r="E28" i="30"/>
  <c r="D28" i="30"/>
  <c r="C28" i="30"/>
  <c r="H27" i="30"/>
  <c r="G21" i="30"/>
  <c r="E21" i="30"/>
  <c r="D21" i="30"/>
  <c r="H20" i="30"/>
  <c r="G51" i="30"/>
  <c r="E7" i="30"/>
  <c r="E51" i="30" s="1"/>
  <c r="D7" i="30"/>
  <c r="D13" i="30" s="1"/>
  <c r="H6" i="30"/>
  <c r="H5" i="30"/>
  <c r="D19" i="5" l="1"/>
  <c r="H7" i="30"/>
  <c r="G66" i="30"/>
  <c r="E78" i="7"/>
  <c r="E81" i="7"/>
  <c r="E56" i="7"/>
  <c r="E57" i="7"/>
  <c r="H73" i="30"/>
  <c r="G10" i="30"/>
  <c r="G52" i="30"/>
  <c r="C75" i="7"/>
  <c r="E75" i="7"/>
  <c r="E72" i="7"/>
  <c r="C43" i="7"/>
  <c r="D43" i="7"/>
  <c r="E74" i="7"/>
  <c r="D74" i="7"/>
  <c r="E43" i="7"/>
  <c r="D78" i="7"/>
  <c r="D81" i="7"/>
  <c r="C29" i="7"/>
  <c r="D72" i="7"/>
  <c r="D56" i="7"/>
  <c r="E73" i="7"/>
  <c r="D75" i="7"/>
  <c r="D73" i="7"/>
  <c r="D57" i="7"/>
  <c r="F18" i="5"/>
  <c r="F19" i="5" s="1"/>
  <c r="E29" i="7"/>
  <c r="D29" i="7"/>
  <c r="E45" i="7"/>
  <c r="D45" i="7"/>
  <c r="E10" i="30"/>
  <c r="E13" i="30"/>
  <c r="E12" i="30" s="1"/>
  <c r="H77" i="30"/>
  <c r="H76" i="30"/>
  <c r="H78" i="30" s="1"/>
  <c r="C67" i="30"/>
  <c r="D51" i="30"/>
  <c r="C52" i="30"/>
  <c r="C10" i="30"/>
  <c r="E52" i="30"/>
  <c r="D52" i="30"/>
  <c r="D10" i="30"/>
  <c r="F21" i="30"/>
  <c r="F7" i="30"/>
  <c r="G18" i="5" l="1"/>
  <c r="G19" i="5"/>
  <c r="H67" i="30"/>
  <c r="C68" i="30"/>
  <c r="H66" i="30"/>
  <c r="H68" i="30" s="1"/>
  <c r="G68" i="30"/>
  <c r="F10" i="30"/>
  <c r="C57" i="7"/>
  <c r="C74" i="7"/>
  <c r="C73" i="7"/>
  <c r="C56" i="7"/>
  <c r="C5" i="7" s="1"/>
  <c r="C72" i="7"/>
  <c r="F78" i="7"/>
  <c r="D5" i="7"/>
  <c r="E5" i="7"/>
  <c r="D58" i="7"/>
  <c r="E58" i="7"/>
  <c r="H12" i="30"/>
  <c r="H10" i="30"/>
  <c r="F12" i="30"/>
  <c r="H52" i="30"/>
  <c r="F52" i="30"/>
  <c r="F51" i="30"/>
  <c r="C58" i="7" l="1"/>
  <c r="F49" i="29"/>
  <c r="E6" i="29"/>
  <c r="C23" i="29"/>
  <c r="C22" i="29"/>
  <c r="C21" i="29"/>
  <c r="F29" i="29"/>
  <c r="F57" i="29"/>
  <c r="E46" i="12" l="1"/>
  <c r="D22" i="7" l="1"/>
  <c r="J38" i="28" l="1"/>
  <c r="J26" i="28"/>
  <c r="J14" i="28"/>
  <c r="G17" i="20"/>
  <c r="G6" i="5" l="1"/>
  <c r="G5" i="5"/>
  <c r="D21" i="26"/>
  <c r="E21" i="26"/>
  <c r="G9" i="5"/>
  <c r="G8" i="5"/>
  <c r="G7" i="5"/>
  <c r="E47" i="12"/>
  <c r="F48" i="20"/>
  <c r="F47" i="20"/>
  <c r="F45" i="20"/>
  <c r="F46" i="20"/>
  <c r="D30" i="20"/>
  <c r="E30" i="20"/>
  <c r="E20" i="20"/>
  <c r="G7" i="20"/>
  <c r="G10" i="5" l="1"/>
  <c r="F21" i="26"/>
  <c r="G8" i="20"/>
  <c r="G14" i="20"/>
  <c r="G12" i="20"/>
  <c r="G10" i="20"/>
  <c r="G9" i="20"/>
  <c r="F20" i="20" l="1"/>
  <c r="G20" i="20" s="1"/>
  <c r="E28" i="12" l="1"/>
  <c r="F39" i="12" l="1"/>
  <c r="D41" i="12"/>
  <c r="F40" i="12"/>
  <c r="E41" i="12"/>
  <c r="F41" i="12" l="1"/>
  <c r="E33" i="12"/>
  <c r="F48" i="29"/>
  <c r="F44" i="29"/>
  <c r="F43" i="29"/>
  <c r="F38" i="29"/>
  <c r="F37" i="29"/>
  <c r="F35" i="29"/>
  <c r="F34" i="29"/>
  <c r="F32" i="29"/>
  <c r="F31" i="29"/>
  <c r="F28" i="29"/>
  <c r="E10" i="29"/>
  <c r="D10" i="29"/>
  <c r="E9" i="29"/>
  <c r="D9" i="29"/>
  <c r="E8" i="29"/>
  <c r="D8" i="29"/>
  <c r="F22" i="29"/>
  <c r="E7" i="29"/>
  <c r="E5" i="29" s="1"/>
  <c r="D7" i="29"/>
  <c r="D6" i="29"/>
  <c r="D5" i="29" l="1"/>
  <c r="F7" i="29"/>
  <c r="F9" i="29"/>
  <c r="F6" i="29"/>
  <c r="F8" i="29"/>
  <c r="E11" i="29"/>
  <c r="F21" i="29"/>
  <c r="F20" i="29"/>
  <c r="F23" i="29"/>
  <c r="F11" i="29" l="1"/>
  <c r="J15" i="28" l="1"/>
  <c r="J22" i="28"/>
  <c r="J24" i="28"/>
  <c r="J27" i="28"/>
  <c r="J34" i="28"/>
  <c r="J36" i="28"/>
  <c r="J39" i="28"/>
  <c r="F39" i="7" l="1"/>
  <c r="N19" i="17" l="1"/>
  <c r="N26" i="17"/>
  <c r="O26" i="17"/>
  <c r="M26" i="17"/>
  <c r="C9" i="17"/>
  <c r="H9" i="17" s="1"/>
  <c r="H8" i="17"/>
  <c r="H7" i="17"/>
  <c r="O21" i="17"/>
  <c r="P21" i="17"/>
  <c r="N21" i="17"/>
  <c r="P20" i="17"/>
  <c r="P19" i="17"/>
  <c r="O20" i="17"/>
  <c r="O19" i="17"/>
  <c r="N20" i="17"/>
  <c r="H48" i="17"/>
  <c r="G48" i="17"/>
  <c r="F48" i="17"/>
  <c r="E48" i="17"/>
  <c r="D48" i="17"/>
  <c r="C48" i="17"/>
  <c r="G47" i="17"/>
  <c r="F47" i="17"/>
  <c r="H47" i="17" s="1"/>
  <c r="E47" i="17"/>
  <c r="D47" i="17"/>
  <c r="C47" i="17"/>
  <c r="G46" i="17"/>
  <c r="F46" i="17"/>
  <c r="E46" i="17"/>
  <c r="D46" i="17"/>
  <c r="C46" i="17"/>
  <c r="G45" i="17"/>
  <c r="F45" i="17"/>
  <c r="E45" i="17"/>
  <c r="D45" i="17"/>
  <c r="C45" i="17"/>
  <c r="H43" i="17"/>
  <c r="H42" i="17"/>
  <c r="H41" i="17"/>
  <c r="H40" i="17"/>
  <c r="H38" i="17"/>
  <c r="H37" i="17"/>
  <c r="H36" i="17"/>
  <c r="H46" i="17" s="1"/>
  <c r="H35" i="17"/>
  <c r="H45" i="17" s="1"/>
  <c r="G32" i="17"/>
  <c r="F32" i="17"/>
  <c r="E32" i="17"/>
  <c r="D32" i="17"/>
  <c r="C32" i="17"/>
  <c r="H31" i="17"/>
  <c r="H32" i="17" s="1"/>
  <c r="H30" i="17"/>
  <c r="H27" i="17"/>
  <c r="E27" i="17"/>
  <c r="D27" i="17"/>
  <c r="C27" i="17"/>
  <c r="E26" i="17"/>
  <c r="D26" i="17"/>
  <c r="H26" i="17" s="1"/>
  <c r="C26" i="17"/>
  <c r="H25" i="17"/>
  <c r="G25" i="17"/>
  <c r="F25" i="17"/>
  <c r="E25" i="17"/>
  <c r="D25" i="17"/>
  <c r="C25" i="17"/>
  <c r="H23" i="17"/>
  <c r="H22" i="17"/>
  <c r="J21" i="17"/>
  <c r="H19" i="17"/>
  <c r="H18" i="17"/>
  <c r="H17" i="17"/>
  <c r="H14" i="17"/>
  <c r="G14" i="17"/>
  <c r="F14" i="17"/>
  <c r="E14" i="17"/>
  <c r="D14" i="17"/>
  <c r="C14" i="17"/>
  <c r="H13" i="17"/>
  <c r="H12" i="17"/>
  <c r="G9" i="17"/>
  <c r="F9" i="17"/>
  <c r="E9" i="17"/>
  <c r="D9" i="17"/>
  <c r="H4" i="17"/>
  <c r="F57" i="7" l="1"/>
  <c r="F56" i="7"/>
  <c r="F29" i="7"/>
  <c r="F35" i="7"/>
  <c r="F43" i="7" s="1"/>
  <c r="F58" i="7" l="1"/>
  <c r="F67" i="7"/>
  <c r="F72" i="7" l="1"/>
  <c r="F70" i="7" l="1"/>
  <c r="F69" i="7"/>
  <c r="F68" i="7"/>
  <c r="F65" i="7"/>
  <c r="F64" i="7"/>
  <c r="F63" i="7"/>
  <c r="F41" i="7"/>
  <c r="F37" i="7"/>
  <c r="F36" i="7"/>
  <c r="F73" i="7" l="1"/>
  <c r="F74" i="7" l="1"/>
  <c r="F45" i="7"/>
  <c r="F75" i="7"/>
  <c r="E44" i="7" l="1"/>
  <c r="F40" i="7" l="1"/>
  <c r="E51" i="7"/>
  <c r="D51" i="7"/>
  <c r="D44" i="7"/>
  <c r="D30" i="7"/>
  <c r="D31" i="7" s="1"/>
  <c r="E30" i="7"/>
  <c r="C30" i="7"/>
  <c r="F51" i="7"/>
  <c r="C44" i="7"/>
  <c r="F44" i="7" l="1"/>
  <c r="E31" i="7"/>
  <c r="E6" i="7"/>
  <c r="E7" i="7" s="1"/>
  <c r="F30" i="7"/>
  <c r="F31" i="7" s="1"/>
  <c r="C6" i="7"/>
  <c r="C7" i="7" s="1"/>
  <c r="C31" i="7"/>
  <c r="F7" i="7" l="1"/>
  <c r="G12" i="30" l="1"/>
</calcChain>
</file>

<file path=xl/sharedStrings.xml><?xml version="1.0" encoding="utf-8"?>
<sst xmlns="http://schemas.openxmlformats.org/spreadsheetml/2006/main" count="1155" uniqueCount="537">
  <si>
    <t xml:space="preserve">Report Section </t>
  </si>
  <si>
    <t>Internal Notes</t>
  </si>
  <si>
    <t>Owner</t>
  </si>
  <si>
    <t>Status</t>
  </si>
  <si>
    <t>Response from IAMGOLD SMEs</t>
  </si>
  <si>
    <t>Final decision</t>
  </si>
  <si>
    <t xml:space="preserve">2022 Performance Highlights </t>
  </si>
  <si>
    <t xml:space="preserve">Inquire Katia Collete for logos: 
- 2023 greater toronto area's top employers 
- Level A - Mining Association of Canada (MAC), Towards Sustainable Mining (TSM) Water Stewardship Protocol across all sites.
- Level A - MAC TSM Tailings Management Protocol at Westwood.
- MAC TSM Biodiversity Conservation Management Protocol - Level AAA  achieved and maintained at Essakane and Level AA at Rosebel
- MSCI ESG Rating AA logo 
- Corporate knight 2022 best 50 
- ECOLOGO certification </t>
  </si>
  <si>
    <t>Katia Collete</t>
  </si>
  <si>
    <t xml:space="preserve">8/31 - Patty inquired Katia </t>
  </si>
  <si>
    <t xml:space="preserve">gathering and will be shared by Sep 5/6 </t>
  </si>
  <si>
    <t>2022 Targets and progress</t>
  </si>
  <si>
    <t xml:space="preserve">Development of internal website to raise EDI related awareness - are there any data that can be pulled from the internal site </t>
  </si>
  <si>
    <t>Jessica Lin</t>
  </si>
  <si>
    <t>8/31 - Patty emailed question</t>
  </si>
  <si>
    <t>pending</t>
  </si>
  <si>
    <t xml:space="preserve">Publish a high-level roadmap on how IAMGOLD intends to achieve compliance with global targets (net negative emissions, net positive biodiversity)   
Beth asked: Is this target achievable given the diesel dependence at Cote? Or should it be readdressed? </t>
  </si>
  <si>
    <t xml:space="preserve">Steve </t>
  </si>
  <si>
    <t xml:space="preserve">8/30 - Patty asked on Word doc </t>
  </si>
  <si>
    <t>Achieve a year-over-year reduction in the voluntary turnover rate of female employees by 1% in comparison to 2022   
Do we know if this will be achieved in 2023 or should it be restated or removed?</t>
  </si>
  <si>
    <t>Nicole</t>
  </si>
  <si>
    <t>Need to inquire Nicole</t>
  </si>
  <si>
    <t xml:space="preserve">Publish a decarbonization roadmap including compliance with global targets (net negative emissions, net positive biodiversity)  
Beth asked: Which global targets? Can that be defined and the net negative, net positive piece be removed to allow for flexibility in defining the target until all climate data is collected in 2023?  </t>
  </si>
  <si>
    <t>Develop a TNFD framework to identify approach to deliver positive biodiversity impact    
Beth asked: Will this be completed in 2023 or should it be removed and saved for 2024?</t>
  </si>
  <si>
    <t xml:space="preserve">Material Topic: Energy and Climate </t>
  </si>
  <si>
    <t xml:space="preserve">Update on further solar plant from Rosebel, Cote, Essakane.  </t>
  </si>
  <si>
    <t>8/23 - Patty asked in Teams</t>
  </si>
  <si>
    <t>pending from Franck</t>
  </si>
  <si>
    <t>Verify statement: "Once Côté Gold ramps up into full production, our emissions profile will increase and we will be in the top quartile of carbon emissions per tonne produced."</t>
  </si>
  <si>
    <t>Steve: confirmed the statement is true</t>
  </si>
  <si>
    <t>kept the statement in report</t>
  </si>
  <si>
    <t xml:space="preserve">"IAMGOLD plans to publish a detailed roadmap of our path to negative emissions and net positive biodiversity in 2023 "
Beth asked: Restate to say plans to publish a detailed decarbonization roadmap to support long term goals. </t>
  </si>
  <si>
    <t>Material Topic: Tailings and Waste Management</t>
  </si>
  <si>
    <t>Inquired about Tailings and waste management governance - review all operations, installations and work suggested by the engineer external experts</t>
  </si>
  <si>
    <t xml:space="preserve">8/29 - Patty inquired about whether the findings can be expanded </t>
  </si>
  <si>
    <t xml:space="preserve">Forward looking information for tailings and waste rock </t>
  </si>
  <si>
    <t>8/30 -Patty  inquired about forward looking information</t>
  </si>
  <si>
    <t xml:space="preserve">Tailing information:
- max height across rosebel, ESS and WW 
- tailing storage impoundment volume
- tailing storage impoundment volume - 5 years
- recent independent expert review </t>
  </si>
  <si>
    <t>Employee Relations</t>
  </si>
  <si>
    <t>Do you have the result and action plan of the latest year of employee survey? Could we disclose the results of the survey score?</t>
  </si>
  <si>
    <t>Do you know if IAG had done anything in 2022 to increase employee engagement? Did we do townhall, volunteering program, etc throughout various sites of the company and from corporate level?</t>
  </si>
  <si>
    <t>“At the corporate level, EDI principles, targets and measurable objectives have been defined and a formalized structure and function are in place. Regular updates are provided to the Board and site-specific action plans are being rolled out that consider local norms and customs, with an over-arching global goal of making inclusion part of IAMGOLD’s culture.” For the bolded text, can we add in the actual frequency of the update? Is this done monthly/ quarterly basis?</t>
  </si>
  <si>
    <t xml:space="preserve">Do you know of any other employee engagement initiatives within 2022? </t>
  </si>
  <si>
    <t xml:space="preserve">Do you know of any other learning-development initiatives within 2022? </t>
  </si>
  <si>
    <t xml:space="preserve">Do you know of any other recruitment and retention initiatives within 2022? </t>
  </si>
  <si>
    <t>Health, Safety and Wellness</t>
  </si>
  <si>
    <t>“Côté Gold surpassed over 8.3 million hours with no lost time injuries” – for the figure of 8.3 million hours, can we verify that the 8.3 million figure is an accumulation of all the hours worked on site?</t>
  </si>
  <si>
    <t>Lizbeth/Aimad</t>
  </si>
  <si>
    <t>8/29 - Patty email</t>
  </si>
  <si>
    <t xml:space="preserve">In 2022 a set of Leading indicators were defined and implemented at sites, focusing on reinforcing leadership and safety culture; 
Can we specify some examples of indicators used to enforce on more leadership and safety culture? By the end of 2022, did the team find a significant dropped in incidents? </t>
  </si>
  <si>
    <t>List of 2022 indicators :
•	Safety Meeting with employees and contractors
•	Planned General Inspection (Inspection Générale Planifiée (IGP))
•	Timely SIR Corrective Action and Preventive Action (CAPA) closure
•	% of medical surveillance completed as per plan
•	Critical risk-based training employee (# of hours completed) 
•	Management Visit (Tournée de Management (TDM))
•	Safety Interactions (1 on 1 communication)
•	Site Inspection completed by H&amp;S Personnel</t>
  </si>
  <si>
    <t xml:space="preserve">•	Kick off the implementation of Intelex software (H&amp;S data management) to support the IMG H&amp;S System management </t>
  </si>
  <si>
    <t xml:space="preserve">Intelex – benefit of this is to consolidate all H&amp;S data throughout the whole organization (including site level, corporate, exploration sites and current projects e.g. Cote). Another benefit is to increase efficiency within the company operations regarding report creation and data analytics.
-	The implementation of the software will be done by end of Sep 2023 
-	This is an improvement from Axio (previously used by other sites) because it has lots of technical limitation on reporting, and not adopted by all sites (only 2 – ESS and WW) 
-	The transition to Intelex offers the following benefits:
o	Standardized process for all sites for health and safety reporting + inspections process
o	Consolidated database with dashboards
o	Reduce the number of different systems in each site 
o	Automated consolidation of H&amp;S figures and issuance of H&amp;S reports (monthly, quarterly etc.) 
-	For ORACLE BPM is a used as a data visualisation platform not only for H&amp;S data but also for other operation data </t>
  </si>
  <si>
    <t xml:space="preserve">•	Development and release of Occ. Health and Hygiene standards and guidelines on Exposure management in Dust and chemicals, with the initial sites’ self-assessment of current maturity and action plan. </t>
  </si>
  <si>
    <t>Developed std and guideline for health and hygiene. The goal is to be compliant with the local regulations and best practices from industry (i.e. ACGIH ). The process starts with the development of the standard documents (The first one was ‘Dust and chemical management standard’ that was released in 2022), then  develop the checklist based on the std,  then perform site level performance assessment, then action plan then its implementation on the site. Then conduct annual assessment of the gap improve.
Noise management – released in 2023 
Welding fumes, Lead, and silica management guideline – to be released later
The std would be reviewed and updated based on regulation/best practices updates</t>
  </si>
  <si>
    <t>•	Kick off of the Cascading Leadership program to enhance the impact of leadership on line management in the field to improve the company’s global performance through OHS: engagement, mobilization, quality, productivity.</t>
  </si>
  <si>
    <t xml:space="preserve">This program objectives:
-	Enhance the impact of leadership on line management in the field to improve the company’s global performance through OHS: engagement, mobilization, quality, productivity.
-	Develop a stimulating, productive and empowering work climate. 
-	Provide tools to line management by reinforcing key skills related to OHS leadership and coaching, in order to support supervisors in providing impactful and targeted safety interactions and meetings with their teams. 
-	Demonstrate the value of OHS by focusing on added-value presence in the field. </t>
  </si>
  <si>
    <t>•	Development and implementation of the fatigue management toolkit as part of risk management response to mobile equipment incident trend observed during the pandemic period.</t>
  </si>
  <si>
    <t xml:space="preserve">Last year 2022 had multiple mobile equipment incident with fatigue as a contributing factor. The corporate level initiated, developed and release the toolkit. We communicated by releasing toolkit card, poster and toolbox training. This was targeted to those who are at risk of fatigue (e.g. mobile equipment operators). In 2023, we have a more robust program whereby more ppl were included in the training and communication materials. </t>
  </si>
  <si>
    <t>•	Development and implementation of HSE induction training for Corporate employees</t>
  </si>
  <si>
    <t>Once a year. 
Online training – topics include HSE responsibilities at work, personal safety at office, psychological safety at the office, emergency procedure 
For all corporate office – Toronto and Brossard
Released in 2022 Q4</t>
  </si>
  <si>
    <t xml:space="preserve">3.	Can we get a copy of the 2022-2024 Health and Safety Roadmap? </t>
  </si>
  <si>
    <t>shared and saved on server</t>
  </si>
  <si>
    <t>Governance</t>
  </si>
  <si>
    <t>incidents of corruption (#): 0 
incidents of non-compliance: 1 (from Westwood for environmental non-conformity - water reporting)
# of fines: 0 
# of monetary sanctions: 0  
$ of the significant fines: 0 
definition of what significant incidences of non-compliance means to IAG</t>
  </si>
  <si>
    <t>Alex Bisson &amp; Silviu/ Steve</t>
  </si>
  <si>
    <t>8/31 - Patty asked Alex</t>
  </si>
  <si>
    <r>
      <t xml:space="preserve">Alex confirmed incident for corruption.Pending on Steve to answer the highlighted question:
incidents of corruption (#): 0 
incidents of non-compliance: 1 (from Westwood for environmental non-conformity - water reporting)
</t>
    </r>
    <r>
      <rPr>
        <b/>
        <sz val="10"/>
        <rFont val="Arial"/>
        <family val="2"/>
      </rPr>
      <t xml:space="preserve"># of fines: 0 </t>
    </r>
    <r>
      <rPr>
        <sz val="10"/>
        <rFont val="Arial"/>
        <family val="2"/>
      </rPr>
      <t xml:space="preserve">
# of monetary sanctions: 0  
$ of the significant fines: 0 
</t>
    </r>
    <r>
      <rPr>
        <b/>
        <sz val="10"/>
        <rFont val="Arial"/>
        <family val="2"/>
      </rPr>
      <t>definition of what significant incidences of non-compliance means to IAG</t>
    </r>
  </si>
  <si>
    <t xml:space="preserve">Story highlight in the reporting session </t>
  </si>
  <si>
    <t>Jerome</t>
  </si>
  <si>
    <t>8/2 - Patty asked</t>
  </si>
  <si>
    <t xml:space="preserve">shared the highlight story from H&amp;S </t>
  </si>
  <si>
    <t>added information in the outline directly</t>
  </si>
  <si>
    <t>Community and engagement</t>
  </si>
  <si>
    <t>Krista</t>
  </si>
  <si>
    <t xml:space="preserve">shared story via email format </t>
  </si>
  <si>
    <t>Environment</t>
  </si>
  <si>
    <t xml:space="preserve">shared story via interview format </t>
  </si>
  <si>
    <t>IAMGOLD Corporation 2023 ESG Performance Data</t>
  </si>
  <si>
    <t xml:space="preserve">IAMGOLD's 2023 Sustainability Report has been prepared with reference to the Global Reporting Initiative (GRI), Sustainability Accounting Standards Board's (SASB) Metals and Mining Standard, and the Task Force on Climate-related Financial Disclosures (TCFD). The 2023 ESG performance data summarizes the Company's performance for the 2023 reporting year and supplements information presented in our annual Sustainability Report. Data is reported using the metric system and US dollars, unless otherwise stated. 
</t>
  </si>
  <si>
    <t xml:space="preserve">Table of Contents </t>
  </si>
  <si>
    <t>Content</t>
  </si>
  <si>
    <t>GRI Standard(s)</t>
  </si>
  <si>
    <t>SASB Standard(s)</t>
  </si>
  <si>
    <t>Ethics and Compliance</t>
  </si>
  <si>
    <t>Anti-corruption</t>
  </si>
  <si>
    <t>205-2</t>
  </si>
  <si>
    <t>Reported incidents of discrimination</t>
  </si>
  <si>
    <t>406-1</t>
  </si>
  <si>
    <t>Number of whistleblower complaints</t>
  </si>
  <si>
    <t>Human rights training</t>
  </si>
  <si>
    <t>410-1</t>
  </si>
  <si>
    <t>Political contributions</t>
  </si>
  <si>
    <t>415-1</t>
  </si>
  <si>
    <t xml:space="preserve">Economic Performance </t>
  </si>
  <si>
    <t>Economic performance (USD millions)</t>
  </si>
  <si>
    <t>201-1</t>
  </si>
  <si>
    <t>Community investments (USD millions)</t>
  </si>
  <si>
    <t>Financial assistance received from government (USD millions)</t>
  </si>
  <si>
    <t>201-4</t>
  </si>
  <si>
    <t>Host government share in mine(s)</t>
  </si>
  <si>
    <t>Procurement, including local (USD millions)</t>
  </si>
  <si>
    <t>204-1</t>
  </si>
  <si>
    <t xml:space="preserve">Production </t>
  </si>
  <si>
    <t xml:space="preserve">EM-MM-000.A </t>
  </si>
  <si>
    <t>Health and Safety</t>
  </si>
  <si>
    <t>Injuries and health</t>
  </si>
  <si>
    <t>403-9, 403-10</t>
  </si>
  <si>
    <t>EM-MM-320a.1</t>
  </si>
  <si>
    <t xml:space="preserve">Workforce </t>
  </si>
  <si>
    <t>Total employees by gender</t>
  </si>
  <si>
    <t>2-7</t>
  </si>
  <si>
    <t>Workforce composition</t>
  </si>
  <si>
    <t>2-7, 2-8</t>
  </si>
  <si>
    <t>EM-MM-000.B</t>
  </si>
  <si>
    <t>Employees by contract (permanent, temporary, full-time, part-time and non-guaranteed hours) and region</t>
  </si>
  <si>
    <t xml:space="preserve">Proportion of senior management hired from the local community </t>
  </si>
  <si>
    <t>202-2</t>
  </si>
  <si>
    <t>Labour relations</t>
  </si>
  <si>
    <t>402-1, G4 MM4</t>
  </si>
  <si>
    <t>EM-MM-310a.1,  EM-MM-310a.2</t>
  </si>
  <si>
    <t>Diversity of governance and employees</t>
  </si>
  <si>
    <t>405-1</t>
  </si>
  <si>
    <t>Employee new hires and turnover</t>
  </si>
  <si>
    <t>401-1</t>
  </si>
  <si>
    <t>Benefits</t>
  </si>
  <si>
    <t>401-2</t>
  </si>
  <si>
    <t>Parental leave</t>
  </si>
  <si>
    <t>401-3</t>
  </si>
  <si>
    <t xml:space="preserve">Average hours of training per year per employee </t>
  </si>
  <si>
    <t>404-1</t>
  </si>
  <si>
    <t>Programs for upgrading employee skills and transition assistance programs</t>
  </si>
  <si>
    <t>404-2</t>
  </si>
  <si>
    <t>Employees receiving regular performance and career development reviews</t>
  </si>
  <si>
    <t>404-3</t>
  </si>
  <si>
    <t>Ratio of basic salary and renumeration of female to male</t>
  </si>
  <si>
    <t>405-2</t>
  </si>
  <si>
    <t>Energy and Emissions</t>
  </si>
  <si>
    <t>Energy consumption within the organization (gigajoules)</t>
  </si>
  <si>
    <t>302-1</t>
  </si>
  <si>
    <t>EM-MM-130a.1</t>
  </si>
  <si>
    <t>Energy intensity</t>
  </si>
  <si>
    <t>302-3</t>
  </si>
  <si>
    <t xml:space="preserve">Emissions, including Scope 1 &amp; 2 </t>
  </si>
  <si>
    <t>305-1, 305-2</t>
  </si>
  <si>
    <t>EM-MM-110a.1</t>
  </si>
  <si>
    <t>Emissions intensity (Scope 1 &amp; 2)</t>
  </si>
  <si>
    <t>305-4</t>
  </si>
  <si>
    <t>Base year emissions</t>
  </si>
  <si>
    <t>Air emissions (non-GHGs) (kilograms)</t>
  </si>
  <si>
    <t>305-7</t>
  </si>
  <si>
    <t xml:space="preserve">EM-MM-120a.1 </t>
  </si>
  <si>
    <t xml:space="preserve">Water </t>
  </si>
  <si>
    <r>
      <t>Total water withdrawal, discharge and consumption (megalitres / 000 m</t>
    </r>
    <r>
      <rPr>
        <u/>
        <vertAlign val="superscript"/>
        <sz val="10"/>
        <color rgb="FF25323A"/>
        <rFont val="Arial"/>
        <family val="2"/>
      </rPr>
      <t>3</t>
    </r>
    <r>
      <rPr>
        <u/>
        <sz val="10"/>
        <color rgb="FF25323A"/>
        <rFont val="Arial"/>
        <family val="2"/>
      </rPr>
      <t>)</t>
    </r>
  </si>
  <si>
    <t>303-3, 303-4, 303-5</t>
  </si>
  <si>
    <t>EM-MM-140a.1</t>
  </si>
  <si>
    <r>
      <t>Water withdrawal from all areas with water stress (megalitres / 000 m</t>
    </r>
    <r>
      <rPr>
        <u/>
        <vertAlign val="superscript"/>
        <sz val="10"/>
        <color rgb="FF25323A"/>
        <rFont val="Arial"/>
        <family val="2"/>
      </rPr>
      <t>3</t>
    </r>
    <r>
      <rPr>
        <u/>
        <sz val="10"/>
        <color rgb="FF25323A"/>
        <rFont val="Arial"/>
        <family val="2"/>
      </rPr>
      <t>)</t>
    </r>
  </si>
  <si>
    <t>303-3</t>
  </si>
  <si>
    <r>
      <t>Water withdrawal by source and category (megalitres / 000 m</t>
    </r>
    <r>
      <rPr>
        <u/>
        <vertAlign val="superscript"/>
        <sz val="10"/>
        <color rgb="FF25323A"/>
        <rFont val="Arial"/>
        <family val="2"/>
      </rPr>
      <t>3</t>
    </r>
    <r>
      <rPr>
        <u/>
        <sz val="10"/>
        <color rgb="FF25323A"/>
        <rFont val="Arial"/>
        <family val="2"/>
      </rPr>
      <t>)</t>
    </r>
  </si>
  <si>
    <r>
      <t>Water discharge to destination (megalitres / 000 m</t>
    </r>
    <r>
      <rPr>
        <u/>
        <vertAlign val="superscript"/>
        <sz val="10"/>
        <color rgb="FF25323A"/>
        <rFont val="Arial"/>
        <family val="2"/>
      </rPr>
      <t>3</t>
    </r>
    <r>
      <rPr>
        <u/>
        <sz val="10"/>
        <color rgb="FF25323A"/>
        <rFont val="Arial"/>
        <family val="2"/>
      </rPr>
      <t>)</t>
    </r>
  </si>
  <si>
    <t>303-4</t>
  </si>
  <si>
    <r>
      <t>Water discharge by category (megalitres / 000 m</t>
    </r>
    <r>
      <rPr>
        <u/>
        <vertAlign val="superscript"/>
        <sz val="10"/>
        <color rgb="FF25323A"/>
        <rFont val="Arial"/>
        <family val="2"/>
      </rPr>
      <t>3</t>
    </r>
    <r>
      <rPr>
        <u/>
        <sz val="10"/>
        <color rgb="FF25323A"/>
        <rFont val="Arial"/>
        <family val="2"/>
      </rPr>
      <t>)</t>
    </r>
  </si>
  <si>
    <t>Water consumption from all areas with water stress</t>
  </si>
  <si>
    <t>303-5</t>
  </si>
  <si>
    <t>Number of incidents of water-related non-compliance</t>
  </si>
  <si>
    <t xml:space="preserve">EM-MM-140a.2 </t>
  </si>
  <si>
    <t>Biodiversity and Land</t>
  </si>
  <si>
    <t>Protected species on IAMGOLD concessions</t>
  </si>
  <si>
    <t>304-4</t>
  </si>
  <si>
    <t>Land disturbed and rehabilitated (hectares)</t>
  </si>
  <si>
    <t>G4 MM1</t>
  </si>
  <si>
    <t>Materials</t>
  </si>
  <si>
    <t>Total weight of non-renewable materials (metric tonnes)</t>
  </si>
  <si>
    <t>301-1</t>
  </si>
  <si>
    <t>Tailings and Waste</t>
  </si>
  <si>
    <t>Generated waste (metric tonnes)</t>
  </si>
  <si>
    <t>306-3</t>
  </si>
  <si>
    <t>EM-MM-150a.7</t>
  </si>
  <si>
    <t>Mineral waste (metric tonnes)</t>
  </si>
  <si>
    <t xml:space="preserve">EM-MM-150a.6, EM-MM-150a.5 </t>
  </si>
  <si>
    <t>Non-mineral waste - Diverted waste (metric tonnes)</t>
  </si>
  <si>
    <t>306-4</t>
  </si>
  <si>
    <t>EM-MM-150.8</t>
  </si>
  <si>
    <t>Non-mineral waste - Disposed waste (metric tonnes)</t>
  </si>
  <si>
    <t>306-5</t>
  </si>
  <si>
    <t>2023 Sustainability Performance Data</t>
  </si>
  <si>
    <r>
      <rPr>
        <b/>
        <sz val="10"/>
        <color rgb="FF000000"/>
        <rFont val="Arial"/>
        <family val="2"/>
      </rPr>
      <t xml:space="preserve">Anti-corruption </t>
    </r>
    <r>
      <rPr>
        <b/>
        <vertAlign val="superscript"/>
        <sz val="10"/>
        <color rgb="FF000000"/>
        <rFont val="Arial"/>
        <family val="2"/>
      </rPr>
      <t>(1)</t>
    </r>
  </si>
  <si>
    <t>Essakane</t>
  </si>
  <si>
    <t>Westwood</t>
  </si>
  <si>
    <t>Côté Gold</t>
  </si>
  <si>
    <t>Corporate</t>
  </si>
  <si>
    <t>Exploration</t>
  </si>
  <si>
    <t>Communication of anti-corruption policies and procedures (%)</t>
  </si>
  <si>
    <t>Governance body members </t>
  </si>
  <si>
    <t>n/a</t>
  </si>
  <si>
    <t>Employees</t>
  </si>
  <si>
    <t>Business partners</t>
  </si>
  <si>
    <t>Training on anti-corruption policies and procedures (%)</t>
  </si>
  <si>
    <t>(1) GRI 205-2 Communication and training about anti-corruption policies and procedures.</t>
  </si>
  <si>
    <t>Global</t>
  </si>
  <si>
    <r>
      <t xml:space="preserve">Reported incidents of discrimination </t>
    </r>
    <r>
      <rPr>
        <b/>
        <vertAlign val="superscript"/>
        <sz val="10"/>
        <rFont val="Arial"/>
        <family val="2"/>
      </rPr>
      <t>(2)</t>
    </r>
  </si>
  <si>
    <t>(2) GRI 406-1  Incidents of discrimination and corrective actions taken.</t>
  </si>
  <si>
    <r>
      <t>Human rights training</t>
    </r>
    <r>
      <rPr>
        <b/>
        <vertAlign val="superscript"/>
        <sz val="10"/>
        <rFont val="Arial"/>
        <family val="2"/>
      </rPr>
      <t xml:space="preserve"> (3)</t>
    </r>
  </si>
  <si>
    <t>Private security personnel trained on human rights policies or procedures (%)</t>
  </si>
  <si>
    <t>Training requirements apply to third-party organizations providing security personnel</t>
  </si>
  <si>
    <t>Yes</t>
  </si>
  <si>
    <t>(3) GRI 410-1 Security personnel trained in human rights policies or procedures.</t>
  </si>
  <si>
    <r>
      <t xml:space="preserve">Political contributions </t>
    </r>
    <r>
      <rPr>
        <b/>
        <vertAlign val="superscript"/>
        <sz val="10"/>
        <color rgb="FF000000"/>
        <rFont val="Arial"/>
        <family val="2"/>
      </rPr>
      <t>(4)</t>
    </r>
  </si>
  <si>
    <t>Value of financial and in-kind political contributions made (USD)</t>
  </si>
  <si>
    <t>(4) GRI 415-1 Political contributions.</t>
  </si>
  <si>
    <r>
      <t xml:space="preserve">Economic performance (USD millions) </t>
    </r>
    <r>
      <rPr>
        <b/>
        <vertAlign val="superscript"/>
        <sz val="10"/>
        <rFont val="Arial"/>
        <family val="2"/>
      </rPr>
      <t>(1)</t>
    </r>
  </si>
  <si>
    <t xml:space="preserve">Economic Value Generated </t>
  </si>
  <si>
    <t xml:space="preserve">Economic Value Distributed </t>
  </si>
  <si>
    <r>
      <t>Economic Value Retained</t>
    </r>
    <r>
      <rPr>
        <b/>
        <vertAlign val="superscript"/>
        <sz val="10"/>
        <color theme="1"/>
        <rFont val="Arial"/>
        <family val="2"/>
      </rPr>
      <t>8</t>
    </r>
  </si>
  <si>
    <t xml:space="preserve">Payment to Suppliers </t>
  </si>
  <si>
    <r>
      <t>Employee Wages and Benefits</t>
    </r>
    <r>
      <rPr>
        <b/>
        <vertAlign val="superscript"/>
        <sz val="10"/>
        <color theme="1"/>
        <rFont val="Arial"/>
        <family val="2"/>
      </rPr>
      <t>5</t>
    </r>
  </si>
  <si>
    <r>
      <t>Payments to Providers of Capital</t>
    </r>
    <r>
      <rPr>
        <b/>
        <vertAlign val="superscript"/>
        <sz val="10"/>
        <color theme="1"/>
        <rFont val="Arial"/>
        <family val="2"/>
      </rPr>
      <t>6</t>
    </r>
  </si>
  <si>
    <r>
      <t>Income and Resource Taxes</t>
    </r>
    <r>
      <rPr>
        <b/>
        <vertAlign val="superscript"/>
        <sz val="10"/>
        <color theme="1"/>
        <rFont val="Arial"/>
        <family val="2"/>
      </rPr>
      <t>7</t>
    </r>
  </si>
  <si>
    <t xml:space="preserve">Total </t>
  </si>
  <si>
    <t>Country</t>
  </si>
  <si>
    <r>
      <t>Revenue</t>
    </r>
    <r>
      <rPr>
        <vertAlign val="superscript"/>
        <sz val="10"/>
        <rFont val="Arial"/>
        <family val="2"/>
      </rPr>
      <t xml:space="preserve">2 </t>
    </r>
  </si>
  <si>
    <r>
      <t>Operating Costs</t>
    </r>
    <r>
      <rPr>
        <vertAlign val="superscript"/>
        <sz val="10"/>
        <rFont val="Arial"/>
        <family val="2"/>
      </rPr>
      <t>3</t>
    </r>
  </si>
  <si>
    <r>
      <t>Capitalized</t>
    </r>
    <r>
      <rPr>
        <vertAlign val="superscript"/>
        <sz val="10"/>
        <rFont val="Arial"/>
        <family val="2"/>
      </rPr>
      <t>4</t>
    </r>
  </si>
  <si>
    <t>Expensed</t>
  </si>
  <si>
    <t>Capitalized</t>
  </si>
  <si>
    <t xml:space="preserve">Burkina Faso </t>
  </si>
  <si>
    <t>Canada</t>
  </si>
  <si>
    <t xml:space="preserve">Other </t>
  </si>
  <si>
    <r>
      <t>Other</t>
    </r>
    <r>
      <rPr>
        <vertAlign val="superscript"/>
        <sz val="10"/>
        <color theme="1"/>
        <rFont val="Arial"/>
        <family val="2"/>
      </rPr>
      <t>9</t>
    </r>
  </si>
  <si>
    <t>Total</t>
  </si>
  <si>
    <t>(1) GRI 201-1 Direct economic value generated and distributed.</t>
  </si>
  <si>
    <t>(2) Revenues are presented based on an accrual basis.</t>
  </si>
  <si>
    <t xml:space="preserve">(3) Include cost of sales, general and administration, exploration expense, community investments, royalties, and other expenses. Excludes impairment, NRV write-downs/provisions, depreciation and employee wages and benefits. </t>
  </si>
  <si>
    <t>(4) Capitalized expenditures include the purchase of property, plant and equipment.</t>
  </si>
  <si>
    <t>(5) Wages and benefits reflect total amounts paid to employees relating to wages and benefits, including payroll taxes.</t>
  </si>
  <si>
    <t>(6) Payments to providers of capital include dividends to non-controlling interests, leases paid, senior notes, equipment loan, interest on credit facility, and other.</t>
  </si>
  <si>
    <t>(7) Income and resource taxes include amounts paid in the year (excludes payroll taxes, which are included in employee wages and benefits).</t>
  </si>
  <si>
    <t>(8) Economic value retained is economic value generated minus economic value distributed.</t>
  </si>
  <si>
    <t>(9) Includes corporate entities in Barbados and France.</t>
  </si>
  <si>
    <t>Burkina Faso</t>
  </si>
  <si>
    <r>
      <t xml:space="preserve">Community Investments (USD millions) </t>
    </r>
    <r>
      <rPr>
        <b/>
        <vertAlign val="superscript"/>
        <sz val="10"/>
        <rFont val="Arial"/>
        <family val="2"/>
      </rPr>
      <t>(10)</t>
    </r>
  </si>
  <si>
    <t>(10) GRI 201-1 Direct economic value generated and distributed.</t>
  </si>
  <si>
    <r>
      <t xml:space="preserve">Financial assistance received from government (USD millions) </t>
    </r>
    <r>
      <rPr>
        <b/>
        <vertAlign val="superscript"/>
        <sz val="10"/>
        <rFont val="Arial"/>
        <family val="2"/>
      </rPr>
      <t>(11)</t>
    </r>
  </si>
  <si>
    <t>Host government share in mine(s) (%)</t>
  </si>
  <si>
    <t>(11) GRI 201-4 Financial assistance received from government.</t>
  </si>
  <si>
    <t>Procurement (USD millions)</t>
  </si>
  <si>
    <t>Total global spend</t>
  </si>
  <si>
    <t>Total country spend</t>
  </si>
  <si>
    <t>Total local spend</t>
  </si>
  <si>
    <r>
      <t>Percent local spend</t>
    </r>
    <r>
      <rPr>
        <vertAlign val="superscript"/>
        <sz val="10"/>
        <rFont val="Arial"/>
        <family val="2"/>
      </rPr>
      <t xml:space="preserve"> (12)</t>
    </r>
  </si>
  <si>
    <t>Definition of local</t>
  </si>
  <si>
    <t>Business registered in the Sahel (Burkina Faso)</t>
  </si>
  <si>
    <t>Business registered in Abitibi-Témiscamingue</t>
  </si>
  <si>
    <t>Businesses located in Northern Ontario, where the mine is located such as Sudbury, Timmins and Thunder Bay</t>
  </si>
  <si>
    <t>(12) GRI 204-1 Proportion of spending on local suppliers.</t>
  </si>
  <si>
    <r>
      <t xml:space="preserve">Production </t>
    </r>
    <r>
      <rPr>
        <b/>
        <vertAlign val="superscript"/>
        <sz val="10"/>
        <rFont val="Arial"/>
        <family val="2"/>
      </rPr>
      <t>(13)</t>
    </r>
  </si>
  <si>
    <t>Total gold produced (ounces)</t>
  </si>
  <si>
    <t>Gold produced (attributable ounces)</t>
  </si>
  <si>
    <t>(13) SASB EM-MM-000.A Production of metal ores and finished metal products.</t>
  </si>
  <si>
    <r>
      <t xml:space="preserve">Injuries and health </t>
    </r>
    <r>
      <rPr>
        <b/>
        <vertAlign val="superscript"/>
        <sz val="10"/>
        <color rgb="FF000000"/>
        <rFont val="Arial"/>
        <family val="2"/>
      </rPr>
      <t>(1,2)</t>
    </r>
  </si>
  <si>
    <r>
      <t>Employees</t>
    </r>
    <r>
      <rPr>
        <sz val="10"/>
        <color rgb="FF000000"/>
        <rFont val="Arial"/>
        <family val="2"/>
      </rPr>
      <t xml:space="preserve"> </t>
    </r>
  </si>
  <si>
    <t xml:space="preserve">Côté Gold </t>
  </si>
  <si>
    <t xml:space="preserve">Corporate </t>
  </si>
  <si>
    <r>
      <t xml:space="preserve">Rosebel </t>
    </r>
    <r>
      <rPr>
        <b/>
        <vertAlign val="superscript"/>
        <sz val="10"/>
        <rFont val="Arial"/>
        <family val="2"/>
      </rPr>
      <t>(3)</t>
    </r>
  </si>
  <si>
    <r>
      <t xml:space="preserve">Boto </t>
    </r>
    <r>
      <rPr>
        <b/>
        <vertAlign val="superscript"/>
        <sz val="10"/>
        <rFont val="Arial"/>
        <family val="2"/>
      </rPr>
      <t>(3)</t>
    </r>
  </si>
  <si>
    <r>
      <t>Total</t>
    </r>
    <r>
      <rPr>
        <b/>
        <vertAlign val="superscript"/>
        <sz val="10"/>
        <rFont val="Arial"/>
        <family val="2"/>
      </rPr>
      <t xml:space="preserve"> </t>
    </r>
  </si>
  <si>
    <t>Number of fatalities</t>
  </si>
  <si>
    <t>Rate of Fatalities</t>
  </si>
  <si>
    <t>Lost Time Injuries (LTI)</t>
  </si>
  <si>
    <t>Lost Time Injury Frequency Rate (LTIFR)</t>
  </si>
  <si>
    <t>Days Away, Restricted or Transferred (DART)</t>
  </si>
  <si>
    <t>DART Frequency Rate (DARTFR)</t>
  </si>
  <si>
    <t>Total Recordable Injuries (TRI)</t>
  </si>
  <si>
    <t>TRI Frequency Rate (TRIFR)</t>
  </si>
  <si>
    <t>Occupational illnesses</t>
  </si>
  <si>
    <t>Numbers of hours worked</t>
  </si>
  <si>
    <t>Contractors</t>
  </si>
  <si>
    <t>Employees and contractors</t>
  </si>
  <si>
    <t>(1) Frequency rates per 200,000 hours worked.</t>
  </si>
  <si>
    <t>(2) GRI 403-9 Work-related injuries, GRI 403-10 Work-related ill health, and SASB EM-MM-320a.1 All-incidence rate, fatality rate, near miss frequency rate, average hours of health, safety, and emergency response training.</t>
  </si>
  <si>
    <t>(3) Rosebel and Boto are divested assets. The sale of the Rosebel Gold Mine was completed in January 2023. The sale of the West African development and exploration assets, including Boto Gold, was completed in April 2023.</t>
  </si>
  <si>
    <r>
      <t xml:space="preserve">Total employees by gender </t>
    </r>
    <r>
      <rPr>
        <b/>
        <vertAlign val="superscript"/>
        <sz val="10"/>
        <color rgb="FF000000"/>
        <rFont val="Arial"/>
        <family val="2"/>
      </rPr>
      <t>(1)</t>
    </r>
  </si>
  <si>
    <t>Male</t>
  </si>
  <si>
    <t>Female</t>
  </si>
  <si>
    <r>
      <t xml:space="preserve">Workforce composition </t>
    </r>
    <r>
      <rPr>
        <b/>
        <vertAlign val="superscript"/>
        <sz val="10"/>
        <rFont val="Arial"/>
        <family val="2"/>
      </rPr>
      <t>(1)</t>
    </r>
  </si>
  <si>
    <t>Number of employees</t>
  </si>
  <si>
    <r>
      <t xml:space="preserve">Number of contractors </t>
    </r>
    <r>
      <rPr>
        <vertAlign val="superscript"/>
        <sz val="10"/>
        <rFont val="Arial"/>
        <family val="2"/>
      </rPr>
      <t>(2)</t>
    </r>
  </si>
  <si>
    <t>Contractor share of workforce</t>
  </si>
  <si>
    <t>Total workforce</t>
  </si>
  <si>
    <t>(1) GRI 2-7 Employees and SASB EM-MM-000.B Total number of employees, percentage contractors.</t>
  </si>
  <si>
    <t>(2) GRI 2-8 Workers who are not employees.</t>
  </si>
  <si>
    <r>
      <t xml:space="preserve">Employees by contract and region </t>
    </r>
    <r>
      <rPr>
        <b/>
        <vertAlign val="superscript"/>
        <sz val="10"/>
        <color rgb="FF000000"/>
        <rFont val="Arial"/>
        <family val="2"/>
      </rPr>
      <t>(3)</t>
    </r>
  </si>
  <si>
    <r>
      <t xml:space="preserve">Exploration </t>
    </r>
    <r>
      <rPr>
        <b/>
        <vertAlign val="superscript"/>
        <sz val="10"/>
        <color theme="1"/>
        <rFont val="Arial"/>
        <family val="2"/>
      </rPr>
      <t>(4)</t>
    </r>
  </si>
  <si>
    <t>Multiple</t>
  </si>
  <si>
    <t>Permanent</t>
  </si>
  <si>
    <t>Temporary</t>
  </si>
  <si>
    <t>Full-time</t>
  </si>
  <si>
    <t>Part-time</t>
  </si>
  <si>
    <t>Non-guaranteed hours</t>
  </si>
  <si>
    <t>(3) GRI 2-7 Employees.</t>
  </si>
  <si>
    <t>(4) Data represents exploration employees from Canada, Burkina Faso, Mali and Peru.</t>
  </si>
  <si>
    <r>
      <rPr>
        <b/>
        <sz val="10"/>
        <rFont val="Arial"/>
        <family val="2"/>
      </rPr>
      <t>Proportion of senior management hired from the local community</t>
    </r>
    <r>
      <rPr>
        <sz val="10"/>
        <rFont val="Arial"/>
        <family val="2"/>
      </rPr>
      <t xml:space="preserve"> </t>
    </r>
    <r>
      <rPr>
        <vertAlign val="superscript"/>
        <sz val="10"/>
        <rFont val="Arial"/>
        <family val="2"/>
      </rPr>
      <t>(5)</t>
    </r>
  </si>
  <si>
    <t>(5) GRI 202-2 Proportion of senior management hired from the local community.</t>
  </si>
  <si>
    <t xml:space="preserve">Exploration </t>
  </si>
  <si>
    <r>
      <t xml:space="preserve">Employees covered by a collective bargaining agreement </t>
    </r>
    <r>
      <rPr>
        <vertAlign val="superscript"/>
        <sz val="10"/>
        <rFont val="Arial"/>
        <family val="2"/>
      </rPr>
      <t>(6)</t>
    </r>
  </si>
  <si>
    <r>
      <t xml:space="preserve">Minimum notice periods regarding operational changes </t>
    </r>
    <r>
      <rPr>
        <vertAlign val="superscript"/>
        <sz val="10"/>
        <rFont val="Arial"/>
        <family val="2"/>
      </rPr>
      <t>(7)</t>
    </r>
  </si>
  <si>
    <t>4 weeks</t>
  </si>
  <si>
    <t>2 weeks</t>
  </si>
  <si>
    <t>Notice period specified in collective agreements</t>
  </si>
  <si>
    <t>No</t>
  </si>
  <si>
    <r>
      <t xml:space="preserve">Strikes and lockouts exceeding one weeks duration </t>
    </r>
    <r>
      <rPr>
        <vertAlign val="superscript"/>
        <sz val="10"/>
        <rFont val="Arial"/>
        <family val="2"/>
      </rPr>
      <t>(8)</t>
    </r>
  </si>
  <si>
    <t>(6) SASB EM-MM-310a.1 Percentage of active workforce covered under collective bargaining agreements.</t>
  </si>
  <si>
    <t>(7) GRI 402-1 Minimum notice periods regarding operational changes.</t>
  </si>
  <si>
    <t>(8) GRI G4 - MM4 Number of Strikes and Lockouts exceeding one week's duration and SASB EM-MM-310a.2 Number and duration of strikes and lockouts.</t>
  </si>
  <si>
    <r>
      <t xml:space="preserve">Diversity of governance and employees </t>
    </r>
    <r>
      <rPr>
        <b/>
        <vertAlign val="superscript"/>
        <sz val="10"/>
        <color rgb="FF000000"/>
        <rFont val="Arial"/>
        <family val="2"/>
      </rPr>
      <t>(9)</t>
    </r>
  </si>
  <si>
    <t xml:space="preserve">Rate of diversity in governance bodies (%) </t>
  </si>
  <si>
    <t>Rate of diversity of employees (%)</t>
  </si>
  <si>
    <t>Generation Z</t>
  </si>
  <si>
    <t>Millennials</t>
  </si>
  <si>
    <t>Generation X</t>
  </si>
  <si>
    <t>Boomers</t>
  </si>
  <si>
    <t>(9) GRI 405-1 Diversity of governance bodies and employees.</t>
  </si>
  <si>
    <r>
      <t xml:space="preserve">Employee new hires and turnover </t>
    </r>
    <r>
      <rPr>
        <b/>
        <vertAlign val="superscript"/>
        <sz val="10"/>
        <color rgb="FF000000"/>
        <rFont val="Arial"/>
        <family val="2"/>
      </rPr>
      <t>(10)</t>
    </r>
  </si>
  <si>
    <t>New hires by gender</t>
  </si>
  <si>
    <t>New hires by region</t>
  </si>
  <si>
    <t>Turnover by gender</t>
  </si>
  <si>
    <t>Turnover by region</t>
  </si>
  <si>
    <t xml:space="preserve">Turnover rate </t>
  </si>
  <si>
    <t>(10) GRI 401-1 New employee hires and employee turnover.</t>
  </si>
  <si>
    <r>
      <t xml:space="preserve">Benefits </t>
    </r>
    <r>
      <rPr>
        <b/>
        <vertAlign val="superscript"/>
        <sz val="10"/>
        <color theme="1"/>
        <rFont val="Arial"/>
        <family val="2"/>
      </rPr>
      <t>(11)</t>
    </r>
  </si>
  <si>
    <r>
      <t>Corporate</t>
    </r>
    <r>
      <rPr>
        <b/>
        <vertAlign val="superscript"/>
        <sz val="10"/>
        <color theme="1"/>
        <rFont val="Arial"/>
        <family val="2"/>
      </rPr>
      <t xml:space="preserve"> (13)</t>
    </r>
  </si>
  <si>
    <t>Life Insurance</t>
  </si>
  <si>
    <t>Health Care</t>
  </si>
  <si>
    <t>Disability and Invalidity Coverage</t>
  </si>
  <si>
    <t>Parental Leave</t>
  </si>
  <si>
    <t>Retirement Provision</t>
  </si>
  <si>
    <t>Stock Ownership</t>
  </si>
  <si>
    <t>Others</t>
  </si>
  <si>
    <t>(11) GRI 401-2 Benefits provided to full-time employees not provided to temporary or part-time.</t>
  </si>
  <si>
    <t>(12) Temporary employees depending on the length of the contract may receive a variety of benefits.</t>
  </si>
  <si>
    <r>
      <t xml:space="preserve">Parental leave </t>
    </r>
    <r>
      <rPr>
        <b/>
        <vertAlign val="superscript"/>
        <sz val="10"/>
        <color rgb="FF000000"/>
        <rFont val="Arial"/>
        <family val="2"/>
      </rPr>
      <t>(13)</t>
    </r>
  </si>
  <si>
    <t>Employees entitled to parental leave</t>
  </si>
  <si>
    <t>Employees that took parental leave</t>
  </si>
  <si>
    <t>Employees that returned to work following parental leave</t>
  </si>
  <si>
    <t>Number of employees that returned to work following parental leave that were still employed 12 months after their return to work</t>
  </si>
  <si>
    <t>Return to work rate following parental leave</t>
  </si>
  <si>
    <t>Retention rate 12 months following return to work</t>
  </si>
  <si>
    <t>(13) GRI 401-3 Parental leave.</t>
  </si>
  <si>
    <r>
      <t>Average hours of training per year per employee</t>
    </r>
    <r>
      <rPr>
        <sz val="10"/>
        <color rgb="FF000000"/>
        <rFont val="Arial"/>
        <family val="2"/>
      </rPr>
      <t xml:space="preserve"> </t>
    </r>
    <r>
      <rPr>
        <b/>
        <vertAlign val="superscript"/>
        <sz val="10"/>
        <color rgb="FF000000"/>
        <rFont val="Arial"/>
        <family val="2"/>
      </rPr>
      <t>(14,15)</t>
    </r>
  </si>
  <si>
    <t>Not tracked</t>
  </si>
  <si>
    <t>Gender not tracked</t>
  </si>
  <si>
    <t>Management</t>
  </si>
  <si>
    <t>Non-management</t>
  </si>
  <si>
    <t>Employee category not tracked</t>
  </si>
  <si>
    <t>(14) GRI 404-1 Average hours of training per year per employee.</t>
  </si>
  <si>
    <t>(15) Training hours are estimated.</t>
  </si>
  <si>
    <r>
      <t xml:space="preserve">Programs for upgrading employee skills and transition assistance programs </t>
    </r>
    <r>
      <rPr>
        <b/>
        <vertAlign val="superscript"/>
        <sz val="10"/>
        <color theme="1"/>
        <rFont val="Arial"/>
        <family val="2"/>
      </rPr>
      <t>(16)</t>
    </r>
  </si>
  <si>
    <t xml:space="preserve">Pre-retirement planning </t>
  </si>
  <si>
    <t>Retraining for those intending to continue working</t>
  </si>
  <si>
    <t>Severance pay</t>
  </si>
  <si>
    <t>Job placement services</t>
  </si>
  <si>
    <t>Assistance (such as training and counselling) on transitioning to a non-working life</t>
  </si>
  <si>
    <t>(16) GRI 404-2 Programs for upgrading employee skills and transition assistance programs.</t>
  </si>
  <si>
    <r>
      <t xml:space="preserve">Employees receiving regular performance and career development reviews </t>
    </r>
    <r>
      <rPr>
        <b/>
        <vertAlign val="superscript"/>
        <sz val="10"/>
        <color theme="1"/>
        <rFont val="Arial"/>
        <family val="2"/>
      </rPr>
      <t>(17)</t>
    </r>
  </si>
  <si>
    <t>(17) GRI 404-3 Percentage of employees receiving regular performance and career development reviews.</t>
  </si>
  <si>
    <r>
      <t xml:space="preserve">Ratio of basic salary and renumeration </t>
    </r>
    <r>
      <rPr>
        <b/>
        <vertAlign val="superscript"/>
        <sz val="10"/>
        <color rgb="FF000000"/>
        <rFont val="Arial"/>
        <family val="2"/>
      </rPr>
      <t>(18)</t>
    </r>
  </si>
  <si>
    <t>Average basic salary (women: men)</t>
  </si>
  <si>
    <t>Women</t>
  </si>
  <si>
    <t>Men</t>
  </si>
  <si>
    <t>Managers / Directors</t>
  </si>
  <si>
    <t>Professionals / Supervisors</t>
  </si>
  <si>
    <t>Administrative / Technical</t>
  </si>
  <si>
    <t>(18) GRI 405-2 Ratio of basic salary and remuneration of women to men.</t>
  </si>
  <si>
    <r>
      <t xml:space="preserve">Global energy consumption (gigajoules) </t>
    </r>
    <r>
      <rPr>
        <b/>
        <vertAlign val="superscript"/>
        <sz val="10"/>
        <color rgb="FF000000"/>
        <rFont val="Arial"/>
        <family val="2"/>
      </rPr>
      <t>(1)</t>
    </r>
  </si>
  <si>
    <t>Advanced Exploration</t>
  </si>
  <si>
    <t>Non-renewable sources, Scope 1</t>
  </si>
  <si>
    <t>Diesel</t>
  </si>
  <si>
    <t>Gasoline</t>
  </si>
  <si>
    <t>Heavy Fuel Oil</t>
  </si>
  <si>
    <t>-</t>
  </si>
  <si>
    <t>Light Fuel Oil</t>
  </si>
  <si>
    <t>Acetylene</t>
  </si>
  <si>
    <t>Kerosene</t>
  </si>
  <si>
    <t>ANFO</t>
  </si>
  <si>
    <t>Emulsion ANFO</t>
  </si>
  <si>
    <t>Propane</t>
  </si>
  <si>
    <t>Natural Gas</t>
  </si>
  <si>
    <t>Renewable sources, generated on-site, Scope 1</t>
  </si>
  <si>
    <t xml:space="preserve">Solar </t>
  </si>
  <si>
    <t>Generated off-site, Scope 2</t>
  </si>
  <si>
    <t>Purchased grid electricity</t>
  </si>
  <si>
    <t xml:space="preserve">Total energy consumption </t>
  </si>
  <si>
    <t>(1) GRI 302-1 Energy consumption within the organization and SASB EM-MM-130a.1 Total energy consumed, percentage grid electricity, percentage renewable.</t>
  </si>
  <si>
    <r>
      <t xml:space="preserve">Global energy intensity </t>
    </r>
    <r>
      <rPr>
        <b/>
        <vertAlign val="superscript"/>
        <sz val="10"/>
        <color rgb="FF000000"/>
        <rFont val="Arial"/>
        <family val="2"/>
      </rPr>
      <t>(2)</t>
    </r>
  </si>
  <si>
    <t>Global intensity</t>
  </si>
  <si>
    <t>Intensity per gold produced (GJ/oz Au produced)</t>
  </si>
  <si>
    <t>(2) GRI 302-3 Energy intensity.</t>
  </si>
  <si>
    <r>
      <t>Global emissions</t>
    </r>
    <r>
      <rPr>
        <sz val="10"/>
        <color rgb="FF000000"/>
        <rFont val="Arial"/>
        <family val="2"/>
      </rPr>
      <t xml:space="preserve"> </t>
    </r>
    <r>
      <rPr>
        <b/>
        <sz val="10"/>
        <color rgb="FF000000"/>
        <rFont val="Arial"/>
        <family val="2"/>
      </rPr>
      <t>(metric tonnes CO</t>
    </r>
    <r>
      <rPr>
        <b/>
        <vertAlign val="subscript"/>
        <sz val="10"/>
        <color rgb="FF000000"/>
        <rFont val="Arial"/>
        <family val="2"/>
      </rPr>
      <t>2</t>
    </r>
    <r>
      <rPr>
        <b/>
        <sz val="10"/>
        <color rgb="FF000000"/>
        <rFont val="Arial"/>
        <family val="2"/>
      </rPr>
      <t xml:space="preserve">e) </t>
    </r>
    <r>
      <rPr>
        <b/>
        <vertAlign val="superscript"/>
        <sz val="10"/>
        <color rgb="FF000000"/>
        <rFont val="Arial"/>
        <family val="2"/>
      </rPr>
      <t xml:space="preserve">(3) </t>
    </r>
  </si>
  <si>
    <r>
      <t xml:space="preserve">Scope 1 emissions </t>
    </r>
    <r>
      <rPr>
        <vertAlign val="superscript"/>
        <sz val="10"/>
        <rFont val="Arial"/>
        <family val="2"/>
      </rPr>
      <t>(4)</t>
    </r>
  </si>
  <si>
    <r>
      <t xml:space="preserve">Scope 2 emissions </t>
    </r>
    <r>
      <rPr>
        <vertAlign val="superscript"/>
        <sz val="10"/>
        <rFont val="Arial"/>
        <family val="2"/>
      </rPr>
      <t>(5)</t>
    </r>
  </si>
  <si>
    <t>Total Scope 1 and 2 emissions</t>
  </si>
  <si>
    <r>
      <t>(3) Assessment conducted in accordance with the Greenhouse Gas Protocol: A Corporate Accounting and Reporting Standard (Revised Edition). Greenhouse gas emissions are reported based on operational control (i.e., 100 per cent of the GHG emissions from operations over which IAMGOLD has control is reported). Emissions are stated on a CO</t>
    </r>
    <r>
      <rPr>
        <vertAlign val="subscript"/>
        <sz val="8"/>
        <rFont val="Arial"/>
        <family val="2"/>
      </rPr>
      <t>2</t>
    </r>
    <r>
      <rPr>
        <sz val="8"/>
        <rFont val="Arial"/>
        <family val="2"/>
      </rPr>
      <t>e basis, which is inclusive of 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 and HFCs. Carbon dioxide equivalent values are calculated using the Intergovernmental Panel on Climate Change’s Fifth Assessment Report (AR5) Global Warming Potential (GWP) factors. Emission factors are sourced from the Canada National Inventory Report 1990-2021, U.S. Environmental Protection Agency Climate Leaders Emissions Factors for Greenhouse Gas Inventories 2024, and IEA Emissions Factor Database.</t>
    </r>
  </si>
  <si>
    <t>(4) GRI 305-1 Direct (Scope 1) GHG Emissions and SASB EM-MM-110a.1 Gross global Scope 1 emissions.</t>
  </si>
  <si>
    <t>(5) GRI 305-2 Energy indirect (Scope 2) GHG Emissions.</t>
  </si>
  <si>
    <r>
      <t xml:space="preserve">Emissions intensity (Scope 1 &amp; 2) </t>
    </r>
    <r>
      <rPr>
        <b/>
        <vertAlign val="superscript"/>
        <sz val="10"/>
        <color rgb="FF000000"/>
        <rFont val="Arial"/>
        <family val="2"/>
      </rPr>
      <t>(6)</t>
    </r>
  </si>
  <si>
    <r>
      <t>Intensity per gold produced (tCO</t>
    </r>
    <r>
      <rPr>
        <vertAlign val="subscript"/>
        <sz val="10"/>
        <rFont val="Arial"/>
        <family val="2"/>
      </rPr>
      <t>2</t>
    </r>
    <r>
      <rPr>
        <sz val="10"/>
        <rFont val="Arial"/>
        <family val="2"/>
      </rPr>
      <t>e/oz Au produced)</t>
    </r>
  </si>
  <si>
    <t>(6) GRI 305-4 GHG emission intensity.</t>
  </si>
  <si>
    <r>
      <t xml:space="preserve">Base year emissions (2021) </t>
    </r>
    <r>
      <rPr>
        <b/>
        <vertAlign val="superscript"/>
        <sz val="10"/>
        <color rgb="FF000000"/>
        <rFont val="Arial"/>
        <family val="2"/>
      </rPr>
      <t>(7)</t>
    </r>
  </si>
  <si>
    <t>(7) The inventory used to establish the 2021 baseline includes Essakane, Westwood and Côté Gold (early-stage construction). Given that IAMGOLD’s core business includes both the operation and construction of mines, emissions related to construction activities are included in the baseline and will be reported in annual inventories.</t>
  </si>
  <si>
    <r>
      <t xml:space="preserve">Air Emissions (non-GHGs) (kilograms) </t>
    </r>
    <r>
      <rPr>
        <b/>
        <vertAlign val="superscript"/>
        <sz val="10"/>
        <rFont val="Arial"/>
        <family val="2"/>
      </rPr>
      <t>(8,9)</t>
    </r>
  </si>
  <si>
    <t>Sulfur oxides (SOx)</t>
  </si>
  <si>
    <t>Nitrous oxides (NOx)</t>
  </si>
  <si>
    <r>
      <t xml:space="preserve">Volatile organic compounds (VOC) </t>
    </r>
    <r>
      <rPr>
        <vertAlign val="superscript"/>
        <sz val="10"/>
        <rFont val="Arial"/>
        <family val="2"/>
      </rPr>
      <t>(10)</t>
    </r>
  </si>
  <si>
    <t>Carbon monoxide (CO)</t>
  </si>
  <si>
    <r>
      <t xml:space="preserve">Particulate matter (PM10) </t>
    </r>
    <r>
      <rPr>
        <vertAlign val="superscript"/>
        <sz val="10"/>
        <rFont val="Arial"/>
        <family val="2"/>
      </rPr>
      <t>(11)</t>
    </r>
  </si>
  <si>
    <r>
      <t xml:space="preserve">Particulate matter (PM2.5) </t>
    </r>
    <r>
      <rPr>
        <vertAlign val="superscript"/>
        <sz val="10"/>
        <rFont val="Arial"/>
        <family val="2"/>
      </rPr>
      <t>(11)</t>
    </r>
  </si>
  <si>
    <t>(8) GRI 305-7 Nitrogen oxides (NOx), sulfur oxides (SOx), and other significant air emissions and SASB EM-MM-120a.1 Air quality.</t>
  </si>
  <si>
    <t>(9)  Annually, IAMGOLD reports to the Canadian National Pollutant Release Inventory (NPRI) on a variety of air emissions including SOx, NOx, VOC and PM. NPRI has a threshold for reporting each air emission and if the facility falls beneath the threshold, they are not required to report this information. Non-Canadian operations (Essakane) are not required by federal regulators to report on VOC emissions. The emission factors are sourced from the Canadian NPRI and U.S. Environmental Protection Agency. Data represents estimated air emissions.</t>
  </si>
  <si>
    <t xml:space="preserve">(10) VOC data for Westwood includes emissions from stationary combustion, while VOC data for Côté Gold includes estimated emissions from stationary combustion and some mobile emissions. </t>
  </si>
  <si>
    <t>(11) Particulate matter for Westwood includes estimated emissions from road emissions.</t>
  </si>
  <si>
    <r>
      <t>Total water withdrawal, discharge and consumption (megalitres / 000 m</t>
    </r>
    <r>
      <rPr>
        <b/>
        <vertAlign val="superscript"/>
        <sz val="10"/>
        <rFont val="Arial"/>
        <family val="2"/>
      </rPr>
      <t>3</t>
    </r>
    <r>
      <rPr>
        <b/>
        <sz val="10"/>
        <rFont val="Arial"/>
        <family val="2"/>
      </rPr>
      <t xml:space="preserve">) </t>
    </r>
    <r>
      <rPr>
        <b/>
        <vertAlign val="superscript"/>
        <sz val="10"/>
        <color rgb="FF000000"/>
        <rFont val="Arial"/>
        <family val="2"/>
      </rPr>
      <t>(1)</t>
    </r>
  </si>
  <si>
    <r>
      <t xml:space="preserve">Withdrawal </t>
    </r>
    <r>
      <rPr>
        <vertAlign val="superscript"/>
        <sz val="10"/>
        <color theme="1"/>
        <rFont val="Arial"/>
        <family val="2"/>
      </rPr>
      <t>(2)</t>
    </r>
  </si>
  <si>
    <t>Surface</t>
  </si>
  <si>
    <t xml:space="preserve">Ground </t>
  </si>
  <si>
    <t xml:space="preserve">Precipitation </t>
  </si>
  <si>
    <r>
      <t xml:space="preserve">Third-party </t>
    </r>
    <r>
      <rPr>
        <vertAlign val="superscript"/>
        <sz val="10"/>
        <rFont val="Arial"/>
        <family val="2"/>
      </rPr>
      <t>(3)</t>
    </r>
  </si>
  <si>
    <r>
      <t xml:space="preserve">Discharge </t>
    </r>
    <r>
      <rPr>
        <vertAlign val="superscript"/>
        <sz val="10"/>
        <color theme="1"/>
        <rFont val="Arial"/>
        <family val="2"/>
      </rPr>
      <t>(4)</t>
    </r>
  </si>
  <si>
    <r>
      <t xml:space="preserve">Consumed </t>
    </r>
    <r>
      <rPr>
        <vertAlign val="superscript"/>
        <sz val="10"/>
        <color theme="1"/>
        <rFont val="Arial"/>
        <family val="2"/>
      </rPr>
      <t>(5)</t>
    </r>
  </si>
  <si>
    <t>Recycled</t>
  </si>
  <si>
    <t>(1) GRI 303-3 Water withdrawal, GRI 303-4 Water discharge, GRI 303-5 Water consumption, and SASB EM-MM-140a.1 Total water withdrawn, total water consumed, percentage of each in regions with High or Extremely High Baseline Water Stress.</t>
  </si>
  <si>
    <t xml:space="preserve">(2) Water withdrawn is the sum of all water drawn from surface water, groundwater, seawater, or a third party for any use over the course of the reporting period including water entrained in mined ore. Includes precipitation that is treated or processed by the site. Excludes diverted water that is not treated or processed (non-contact water). </t>
  </si>
  <si>
    <t xml:space="preserve">(3) Third-party water is supplied by an entity external to the organization, such as from municipalities and external water suppliers. </t>
  </si>
  <si>
    <t>(4) Water discharge includes effluents, used water, and unused water released. Includes seepage that enters groundwater, where this is measured. Currently it also includes "other managed" water that does not supply operational water demand that is discharged into the environment (for example precipitation and snowmelt in collection ponds).</t>
  </si>
  <si>
    <t>(5) Water consumption is water that is permanently removed, by evaporation, entrainment (in product or waste) or other losses and not returned to the water environment or a third party. Calculated as total water withdrawn minus total water discharged.</t>
  </si>
  <si>
    <r>
      <t>Water withdrawal from all areas with water stress (megalitres / 000 m</t>
    </r>
    <r>
      <rPr>
        <b/>
        <vertAlign val="superscript"/>
        <sz val="10"/>
        <color rgb="FF000000"/>
        <rFont val="Arial"/>
        <family val="2"/>
      </rPr>
      <t>3</t>
    </r>
    <r>
      <rPr>
        <b/>
        <sz val="10"/>
        <color rgb="FF000000"/>
        <rFont val="Arial"/>
        <family val="2"/>
      </rPr>
      <t>)</t>
    </r>
    <r>
      <rPr>
        <b/>
        <vertAlign val="superscript"/>
        <sz val="10"/>
        <color rgb="FF000000"/>
        <rFont val="Arial"/>
        <family val="2"/>
      </rPr>
      <t xml:space="preserve"> (6)</t>
    </r>
  </si>
  <si>
    <t>Ground</t>
  </si>
  <si>
    <t>Precipitation</t>
  </si>
  <si>
    <t>Third-party</t>
  </si>
  <si>
    <t>(6) GRI 303-3 Water withdrawal.</t>
  </si>
  <si>
    <r>
      <t>Water withdrawal by source and category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(7)</t>
    </r>
  </si>
  <si>
    <t>Freshwater (≤1,000 mg/L Total Dissolved Solids)</t>
  </si>
  <si>
    <t>Other water (&gt;1,000 mg/L Total Dissolved Solids)</t>
  </si>
  <si>
    <t>(7) GRI 303-3 Water withdrawal and SASB EM-MM-140a.1 Total water withdrawn, total water consumed, percentage of each in regions with High or Extremely High Baseline Water Stress.</t>
  </si>
  <si>
    <r>
      <t>Water discharge to destination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(8)</t>
    </r>
  </si>
  <si>
    <t>Sea</t>
  </si>
  <si>
    <t>(8) GRI 303-4 Water discharge.</t>
  </si>
  <si>
    <r>
      <t>Water discharge by category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(9)</t>
    </r>
  </si>
  <si>
    <t>(9) GRI 303-4 Water discharge.</t>
  </si>
  <si>
    <r>
      <t>Water consumption from all areas with water stress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(10)</t>
    </r>
  </si>
  <si>
    <t>(10) GRI 303-5 Water consumption and SASB EM-MM-140a.1 Total fresh water withdrawn, total fresh water consumed, percentage of each in regions with High or Extremely High Baseline Water Stress.</t>
  </si>
  <si>
    <r>
      <t>Number of incidents of water related non-compliance</t>
    </r>
    <r>
      <rPr>
        <b/>
        <vertAlign val="superscript"/>
        <sz val="10"/>
        <color theme="1"/>
        <rFont val="Arial"/>
        <family val="2"/>
      </rPr>
      <t xml:space="preserve"> (11)</t>
    </r>
  </si>
  <si>
    <t>(11) GRI 303-4 Water discharge and SASB EM-MM-140a.2 Number of incidents of non-compliance associated with water quality permits, standards, and regulations. Disclosure includes all water-related non-compliances beyond significant incidents categorized as Level 4 and 5 based on our risk matrix.</t>
  </si>
  <si>
    <r>
      <t xml:space="preserve">Protected species on IAMGOLD concessions </t>
    </r>
    <r>
      <rPr>
        <b/>
        <vertAlign val="superscript"/>
        <sz val="10"/>
        <color rgb="FF000000"/>
        <rFont val="Arial"/>
        <family val="2"/>
      </rPr>
      <t>(1)</t>
    </r>
  </si>
  <si>
    <t>Critically endangered</t>
  </si>
  <si>
    <t>Endangered</t>
  </si>
  <si>
    <t>Vulnerable</t>
  </si>
  <si>
    <t>Near threatened</t>
  </si>
  <si>
    <t>Least concern</t>
  </si>
  <si>
    <t xml:space="preserve">(1) GRI 304-4 IUCN Red List species and national conservation list species with habitats in areas affected by operations. </t>
  </si>
  <si>
    <r>
      <t xml:space="preserve">Land disturbed and rehabilitated (hectares) </t>
    </r>
    <r>
      <rPr>
        <b/>
        <vertAlign val="superscript"/>
        <sz val="10"/>
        <rFont val="Arial"/>
        <family val="2"/>
      </rPr>
      <t>(3)</t>
    </r>
  </si>
  <si>
    <t>Total land disturbed and not yet rehabilitated, start of year</t>
  </si>
  <si>
    <t>Amount of land disturbed in 2023</t>
  </si>
  <si>
    <t>Amount of land rehabilitated in 2023</t>
  </si>
  <si>
    <t>Total land rehabilitated, including previous years</t>
  </si>
  <si>
    <t>Total land disturbed and not yet rehabilitated, end of year</t>
  </si>
  <si>
    <r>
      <t xml:space="preserve">Total footprint </t>
    </r>
    <r>
      <rPr>
        <vertAlign val="superscript"/>
        <sz val="10"/>
        <rFont val="Arial"/>
        <family val="2"/>
      </rPr>
      <t>(4)</t>
    </r>
  </si>
  <si>
    <t>(3) GRI G4 MM1 Amount of land disturbed or rehabilitated.</t>
  </si>
  <si>
    <t xml:space="preserve">(4) Total footprint is the sum of total area of land yet to be rehabilitated and total area of land rehabilitated. </t>
  </si>
  <si>
    <r>
      <t xml:space="preserve">Total weight of non-renewable materials (metric tonnes) </t>
    </r>
    <r>
      <rPr>
        <b/>
        <vertAlign val="superscript"/>
        <sz val="10"/>
        <rFont val="Arial"/>
        <family val="2"/>
      </rPr>
      <t>(1)</t>
    </r>
  </si>
  <si>
    <t>Explosives</t>
  </si>
  <si>
    <t>Lime</t>
  </si>
  <si>
    <t>Cyanide</t>
  </si>
  <si>
    <t>Caustic soda</t>
  </si>
  <si>
    <t>Sulfur dioxide</t>
  </si>
  <si>
    <t>Engine oil</t>
  </si>
  <si>
    <t>Hydraulic oil</t>
  </si>
  <si>
    <t>Flocculant</t>
  </si>
  <si>
    <t>Transmission oil</t>
  </si>
  <si>
    <t>Carbon</t>
  </si>
  <si>
    <t>Grease</t>
  </si>
  <si>
    <t>Anti scalant</t>
  </si>
  <si>
    <t>Acid</t>
  </si>
  <si>
    <t>Motor/drill oil</t>
  </si>
  <si>
    <t>Compressor oil</t>
  </si>
  <si>
    <r>
      <t xml:space="preserve">Other </t>
    </r>
    <r>
      <rPr>
        <vertAlign val="superscript"/>
        <sz val="10"/>
        <rFont val="Arial"/>
        <family val="2"/>
      </rPr>
      <t>(2)</t>
    </r>
  </si>
  <si>
    <t>(1) GRI 301-1 Materials used by weight or volume.</t>
  </si>
  <si>
    <t xml:space="preserve">(2) Other includes borax, leach acid, nitrates, and diesel exhaust fluid. </t>
  </si>
  <si>
    <r>
      <t xml:space="preserve">Generated waste (metric tonnes) </t>
    </r>
    <r>
      <rPr>
        <b/>
        <vertAlign val="superscript"/>
        <sz val="10"/>
        <color rgb="FF000000"/>
        <rFont val="Arial"/>
        <family val="2"/>
      </rPr>
      <t>(1)</t>
    </r>
  </si>
  <si>
    <r>
      <t xml:space="preserve">Hazardous </t>
    </r>
    <r>
      <rPr>
        <vertAlign val="superscript"/>
        <sz val="10"/>
        <rFont val="Arial"/>
        <family val="2"/>
      </rPr>
      <t>(2)</t>
    </r>
  </si>
  <si>
    <t>Non-hazardous</t>
  </si>
  <si>
    <t>(1) GRI 306-3 Waste generated.</t>
  </si>
  <si>
    <t>(2) SASB EM-MM-150a.7 Total weight of hazardous waste generated.</t>
  </si>
  <si>
    <t>Hazardous</t>
  </si>
  <si>
    <r>
      <t xml:space="preserve">Waste Rock </t>
    </r>
    <r>
      <rPr>
        <vertAlign val="superscript"/>
        <sz val="10"/>
        <rFont val="Arial"/>
        <family val="2"/>
      </rPr>
      <t>(3)</t>
    </r>
  </si>
  <si>
    <t>Overburden</t>
  </si>
  <si>
    <r>
      <t xml:space="preserve">Tailings </t>
    </r>
    <r>
      <rPr>
        <vertAlign val="superscript"/>
        <sz val="10"/>
        <rFont val="Arial"/>
        <family val="2"/>
      </rPr>
      <t>(4)</t>
    </r>
  </si>
  <si>
    <t>Sludges</t>
  </si>
  <si>
    <r>
      <t>Waste Rock</t>
    </r>
    <r>
      <rPr>
        <vertAlign val="superscript"/>
        <sz val="10"/>
        <rFont val="Arial"/>
        <family val="2"/>
      </rPr>
      <t xml:space="preserve"> (3)</t>
    </r>
  </si>
  <si>
    <t>(3) SASB EM-MM-150a.6 Total weight of waste rock generated.</t>
  </si>
  <si>
    <t>(4) SASB EM-MM-150a.5 Total weight of tailings produced.</t>
  </si>
  <si>
    <t>Non-mineral waste</t>
  </si>
  <si>
    <r>
      <t xml:space="preserve">Diverted waste (metric tonnes) </t>
    </r>
    <r>
      <rPr>
        <b/>
        <vertAlign val="superscript"/>
        <sz val="10"/>
        <color rgb="FF000000"/>
        <rFont val="Arial"/>
        <family val="2"/>
      </rPr>
      <t>(5)</t>
    </r>
  </si>
  <si>
    <r>
      <t xml:space="preserve">Hazardous </t>
    </r>
    <r>
      <rPr>
        <vertAlign val="superscript"/>
        <sz val="10"/>
        <rFont val="Arial"/>
        <family val="2"/>
      </rPr>
      <t>(6)</t>
    </r>
  </si>
  <si>
    <r>
      <t xml:space="preserve">Diverted waste by category (metric tonnes) </t>
    </r>
    <r>
      <rPr>
        <b/>
        <vertAlign val="superscript"/>
        <sz val="10"/>
        <color rgb="FF000000"/>
        <rFont val="Arial"/>
        <family val="2"/>
      </rPr>
      <t>(5)</t>
    </r>
  </si>
  <si>
    <t>Reuse</t>
  </si>
  <si>
    <t>Recycling</t>
  </si>
  <si>
    <t>Recovered</t>
  </si>
  <si>
    <t>Total diverted waste</t>
  </si>
  <si>
    <t>Onsite</t>
  </si>
  <si>
    <t>Offsite</t>
  </si>
  <si>
    <t>(5) GRI 306-4 Waste diverted from disposal and SASB EM-MM-150a.4 Total weight of non-mineral waste generated.</t>
  </si>
  <si>
    <t>(6) SASB EM-MM-150a.8 Total weight of hazardous waste recycled.</t>
  </si>
  <si>
    <r>
      <t xml:space="preserve">Disposed waste (metric tonnes) </t>
    </r>
    <r>
      <rPr>
        <b/>
        <vertAlign val="superscript"/>
        <sz val="10"/>
        <color rgb="FF000000"/>
        <rFont val="Arial"/>
        <family val="2"/>
      </rPr>
      <t>(7)</t>
    </r>
  </si>
  <si>
    <r>
      <t xml:space="preserve">Disposed waste by category (metric tonnes) </t>
    </r>
    <r>
      <rPr>
        <b/>
        <vertAlign val="superscript"/>
        <sz val="10"/>
        <color rgb="FF000000"/>
        <rFont val="Arial"/>
        <family val="2"/>
      </rPr>
      <t>(7)</t>
    </r>
  </si>
  <si>
    <t xml:space="preserve">   Incineration (with energy recovery)</t>
  </si>
  <si>
    <t>Incineration (no energy recovery)</t>
  </si>
  <si>
    <t>Landfill</t>
  </si>
  <si>
    <t>Other</t>
  </si>
  <si>
    <r>
      <t xml:space="preserve">Other </t>
    </r>
    <r>
      <rPr>
        <vertAlign val="superscript"/>
        <sz val="10"/>
        <rFont val="Arial"/>
        <family val="2"/>
      </rPr>
      <t>(8)</t>
    </r>
  </si>
  <si>
    <t>Total disposed waste</t>
  </si>
  <si>
    <t>Incineration (with energy recovery)</t>
  </si>
  <si>
    <t>(7) GRI 306-5 Waste directed to disposal.</t>
  </si>
  <si>
    <t>(8) Other data for Côté Gold represents septic waste.</t>
  </si>
  <si>
    <t>Unit: metric tons</t>
  </si>
  <si>
    <t>Rosebel</t>
  </si>
  <si>
    <t>Boto</t>
  </si>
  <si>
    <t>Cote</t>
  </si>
  <si>
    <t>Tailings</t>
  </si>
  <si>
    <t>Tailings waste</t>
  </si>
  <si>
    <t>Where is the tailings data</t>
  </si>
  <si>
    <t>Generated waste</t>
  </si>
  <si>
    <t>Tailings in metric tons</t>
  </si>
  <si>
    <t>Diverted waste</t>
  </si>
  <si>
    <t>Added these indicators based on GRI 306-4</t>
  </si>
  <si>
    <t>Disposed waste</t>
  </si>
  <si>
    <t>Diverted Waste</t>
  </si>
  <si>
    <t>Disposed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</si>
</sst>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_-"/>
    <numFmt numFmtId="165" formatCode="_-* #,##0.00_-;\-* #,##0.00_-;_-* &quot;-&quot;??_-;_-@_-"/>
    <numFmt numFmtId="166" formatCode="_-* #,##0.0_-;\-* #,##0.0_-;_-* &quot;-&quot;??_-;_-@_-"/>
    <numFmt numFmtId="167" formatCode="_-* #,##0_-;\-* #,##0_-;_-* &quot;-&quot;??_-;_-@_-"/>
    <numFmt numFmtId="168" formatCode="0.0%"/>
    <numFmt numFmtId="169" formatCode="#,##0.0"/>
    <numFmt numFmtId="170" formatCode="0.0"/>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0"/>
      <name val="Arial"/>
      <family val="2"/>
    </font>
    <font>
      <b/>
      <sz val="11"/>
      <color theme="1"/>
      <name val="Calibri"/>
      <family val="2"/>
      <scheme val="minor"/>
    </font>
    <font>
      <sz val="11"/>
      <color rgb="FFFF0000"/>
      <name val="Calibri"/>
      <family val="2"/>
      <scheme val="minor"/>
    </font>
    <font>
      <sz val="10"/>
      <color theme="1"/>
      <name val="Arial"/>
      <family val="2"/>
    </font>
    <font>
      <sz val="10"/>
      <color rgb="FF231F20"/>
      <name val="Arial"/>
      <family val="2"/>
    </font>
    <font>
      <sz val="10"/>
      <color rgb="FFFF0000"/>
      <name val="Arial"/>
      <family val="2"/>
    </font>
    <font>
      <b/>
      <sz val="10"/>
      <color rgb="FF7030A0"/>
      <name val="Arial"/>
      <family val="2"/>
    </font>
    <font>
      <sz val="10"/>
      <color rgb="FF7030A0"/>
      <name val="Arial"/>
      <family val="2"/>
    </font>
    <font>
      <b/>
      <sz val="10"/>
      <color rgb="FFFF0000"/>
      <name val="Arial"/>
      <family val="2"/>
    </font>
    <font>
      <b/>
      <sz val="11"/>
      <name val="Arial"/>
      <family val="2"/>
    </font>
    <font>
      <sz val="11"/>
      <name val="Arial"/>
      <family val="2"/>
    </font>
    <font>
      <b/>
      <sz val="11"/>
      <name val="Calibri"/>
      <family val="2"/>
      <scheme val="minor"/>
    </font>
    <font>
      <sz val="6"/>
      <color rgb="FF454545"/>
      <name val="Lato"/>
      <family val="2"/>
    </font>
    <font>
      <b/>
      <vertAlign val="superscript"/>
      <sz val="10"/>
      <name val="Arial"/>
      <family val="2"/>
    </font>
    <font>
      <sz val="8"/>
      <name val="Arial"/>
      <family val="2"/>
    </font>
    <font>
      <vertAlign val="superscript"/>
      <sz val="10"/>
      <name val="Arial"/>
      <family val="2"/>
    </font>
    <font>
      <sz val="10"/>
      <name val="DejaVu Sans"/>
      <family val="2"/>
    </font>
    <font>
      <vertAlign val="superscript"/>
      <sz val="10"/>
      <color rgb="FFFF0000"/>
      <name val="Calibri"/>
      <family val="2"/>
    </font>
    <font>
      <b/>
      <sz val="10"/>
      <color rgb="FF000000"/>
      <name val="Arial"/>
      <family val="2"/>
    </font>
    <font>
      <sz val="10"/>
      <color rgb="FF000000"/>
      <name val="Arial"/>
      <family val="2"/>
    </font>
    <font>
      <sz val="10"/>
      <name val="Arial"/>
      <family val="2"/>
    </font>
    <font>
      <sz val="10"/>
      <color rgb="FFFF0000"/>
      <name val="Arial"/>
      <family val="2"/>
    </font>
    <font>
      <sz val="10"/>
      <color theme="0"/>
      <name val="Arial"/>
      <family val="2"/>
    </font>
    <font>
      <b/>
      <vertAlign val="superscript"/>
      <sz val="10"/>
      <color rgb="FF000000"/>
      <name val="Arial"/>
      <family val="2"/>
    </font>
    <font>
      <b/>
      <sz val="10"/>
      <color theme="1"/>
      <name val="Arial"/>
      <family val="2"/>
    </font>
    <font>
      <vertAlign val="superscript"/>
      <sz val="10"/>
      <color theme="1"/>
      <name val="Arial"/>
      <family val="2"/>
    </font>
    <font>
      <sz val="8"/>
      <color theme="1"/>
      <name val="Arial"/>
      <family val="2"/>
    </font>
    <font>
      <sz val="8"/>
      <color theme="1"/>
      <name val="Calibri"/>
      <family val="2"/>
      <scheme val="minor"/>
    </font>
    <font>
      <sz val="8"/>
      <color rgb="FF000000"/>
      <name val="Arial"/>
      <family val="2"/>
    </font>
    <font>
      <sz val="11"/>
      <color theme="1"/>
      <name val="Arial"/>
      <family val="2"/>
    </font>
    <font>
      <b/>
      <vertAlign val="superscript"/>
      <sz val="10"/>
      <color theme="1"/>
      <name val="Arial"/>
      <family val="2"/>
    </font>
    <font>
      <sz val="11"/>
      <color rgb="FF000000"/>
      <name val="Arial"/>
      <family val="2"/>
    </font>
    <font>
      <b/>
      <sz val="10"/>
      <color theme="0"/>
      <name val="Arial"/>
      <family val="2"/>
    </font>
    <font>
      <sz val="11"/>
      <color theme="0"/>
      <name val="Calibri"/>
      <family val="2"/>
      <scheme val="minor"/>
    </font>
    <font>
      <b/>
      <sz val="11"/>
      <color theme="0"/>
      <name val="Calibri"/>
      <family val="2"/>
      <scheme val="minor"/>
    </font>
    <font>
      <u/>
      <sz val="10"/>
      <color theme="10"/>
      <name val="Arial"/>
      <family val="2"/>
    </font>
    <font>
      <b/>
      <sz val="18"/>
      <color rgb="FF25323A"/>
      <name val="Arial"/>
      <family val="2"/>
    </font>
    <font>
      <b/>
      <u/>
      <sz val="11"/>
      <color theme="0"/>
      <name val="Arial"/>
      <family val="2"/>
    </font>
    <font>
      <b/>
      <sz val="9"/>
      <color rgb="FFFFFFFF"/>
      <name val="Arial"/>
      <family val="2"/>
    </font>
    <font>
      <u/>
      <sz val="10"/>
      <color rgb="FF25323A"/>
      <name val="Arial"/>
      <family val="2"/>
    </font>
    <font>
      <sz val="10"/>
      <color theme="7"/>
      <name val="Arial"/>
      <family val="2"/>
    </font>
    <font>
      <b/>
      <vertAlign val="subscript"/>
      <sz val="10"/>
      <color rgb="FF000000"/>
      <name val="Arial"/>
      <family val="2"/>
    </font>
    <font>
      <vertAlign val="subscript"/>
      <sz val="10"/>
      <name val="Arial"/>
      <family val="2"/>
    </font>
    <font>
      <vertAlign val="subscript"/>
      <sz val="8"/>
      <name val="Arial"/>
      <family val="2"/>
    </font>
    <font>
      <u/>
      <vertAlign val="superscript"/>
      <sz val="10"/>
      <color rgb="FF25323A"/>
      <name val="Arial"/>
      <family val="2"/>
    </font>
    <font>
      <sz val="11"/>
      <name val="Calibri"/>
      <family val="2"/>
    </font>
  </fonts>
  <fills count="11">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0F0F0"/>
        <bgColor indexed="64"/>
      </patternFill>
    </fill>
    <fill>
      <patternFill patternType="solid">
        <fgColor theme="8" tint="0.79998168889431442"/>
        <bgColor indexed="64"/>
      </patternFill>
    </fill>
    <fill>
      <patternFill patternType="solid">
        <fgColor rgb="FFB94F2A"/>
        <bgColor indexed="64"/>
      </patternFill>
    </fill>
    <fill>
      <patternFill patternType="solid">
        <fgColor rgb="FF25323A"/>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rgb="FF88754F"/>
      </top>
      <bottom style="medium">
        <color rgb="FF88754F"/>
      </bottom>
      <diagonal/>
    </border>
    <border>
      <left/>
      <right/>
      <top/>
      <bottom style="medium">
        <color rgb="FF88754F"/>
      </bottom>
      <diagonal/>
    </border>
    <border>
      <left/>
      <right/>
      <top/>
      <bottom style="thin">
        <color theme="1" tint="0.499984740745262"/>
      </bottom>
      <diagonal/>
    </border>
    <border>
      <left/>
      <right/>
      <top/>
      <bottom style="thin">
        <color rgb="FF000000"/>
      </bottom>
      <diagonal/>
    </border>
    <border>
      <left/>
      <right/>
      <top/>
      <bottom style="thin">
        <color rgb="FF458087"/>
      </bottom>
      <diagonal/>
    </border>
    <border>
      <left/>
      <right/>
      <top style="thin">
        <color rgb="FF458087"/>
      </top>
      <bottom style="thin">
        <color rgb="FF458087"/>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165" fontId="4" fillId="0" borderId="0" applyBorder="0" applyAlignment="0" applyProtection="0"/>
    <xf numFmtId="9" fontId="4" fillId="0" borderId="0" applyBorder="0" applyAlignment="0" applyProtection="0"/>
    <xf numFmtId="0" fontId="3" fillId="0" borderId="0"/>
    <xf numFmtId="165" fontId="3" fillId="0" borderId="0" applyFont="0" applyFill="0" applyBorder="0" applyAlignment="0" applyProtection="0"/>
    <xf numFmtId="0" fontId="22" fillId="0" borderId="0"/>
    <xf numFmtId="0" fontId="41" fillId="0" borderId="0" applyNumberFormat="0" applyFill="0" applyBorder="0" applyAlignment="0" applyProtection="0"/>
  </cellStyleXfs>
  <cellXfs count="501">
    <xf numFmtId="0" fontId="0" fillId="0" borderId="0" xfId="0"/>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0" fillId="0" borderId="0" xfId="0" applyAlignment="1">
      <alignment horizontal="center"/>
    </xf>
    <xf numFmtId="0" fontId="0" fillId="0" borderId="1" xfId="0" applyBorder="1"/>
    <xf numFmtId="3" fontId="0" fillId="0" borderId="0" xfId="0" applyNumberFormat="1"/>
    <xf numFmtId="167" fontId="4" fillId="0" borderId="0" xfId="1" applyNumberFormat="1"/>
    <xf numFmtId="0" fontId="0" fillId="0" borderId="0" xfId="0" applyAlignment="1">
      <alignment horizontal="left" indent="1"/>
    </xf>
    <xf numFmtId="167" fontId="0" fillId="0" borderId="0" xfId="0" applyNumberFormat="1"/>
    <xf numFmtId="0" fontId="11" fillId="0" borderId="0" xfId="0" applyFont="1"/>
    <xf numFmtId="167" fontId="4" fillId="0" borderId="0" xfId="1" applyNumberFormat="1" applyBorder="1"/>
    <xf numFmtId="167" fontId="4" fillId="3" borderId="0" xfId="1" applyNumberFormat="1" applyFill="1"/>
    <xf numFmtId="167" fontId="0" fillId="3" borderId="0" xfId="0" applyNumberFormat="1" applyFill="1"/>
    <xf numFmtId="0" fontId="0" fillId="3" borderId="0" xfId="0" applyFill="1" applyAlignment="1">
      <alignment horizontal="center"/>
    </xf>
    <xf numFmtId="3" fontId="4" fillId="0" borderId="0" xfId="1" applyNumberFormat="1" applyBorder="1" applyAlignment="1">
      <alignment vertical="top" wrapText="1"/>
    </xf>
    <xf numFmtId="3" fontId="4" fillId="0" borderId="0" xfId="1" applyNumberFormat="1" applyBorder="1"/>
    <xf numFmtId="3" fontId="4" fillId="0" borderId="0" xfId="0" applyNumberFormat="1" applyFont="1" applyAlignment="1">
      <alignment vertical="top" wrapText="1"/>
    </xf>
    <xf numFmtId="0" fontId="13" fillId="0" borderId="0" xfId="0" applyFont="1"/>
    <xf numFmtId="0" fontId="13" fillId="0" borderId="0" xfId="0" applyFont="1" applyAlignment="1">
      <alignment horizontal="left" indent="1"/>
    </xf>
    <xf numFmtId="0" fontId="4" fillId="0" borderId="0" xfId="0" applyFont="1" applyAlignment="1">
      <alignment vertical="top" wrapText="1"/>
    </xf>
    <xf numFmtId="165" fontId="4" fillId="0" borderId="0" xfId="1" applyBorder="1" applyAlignment="1">
      <alignment vertical="top" wrapText="1"/>
    </xf>
    <xf numFmtId="0" fontId="6" fillId="0" borderId="2" xfId="0" applyFont="1" applyBorder="1" applyAlignment="1">
      <alignment horizontal="left" vertical="top" wrapText="1"/>
    </xf>
    <xf numFmtId="3" fontId="10" fillId="4" borderId="3" xfId="0" applyNumberFormat="1" applyFont="1" applyFill="1" applyBorder="1" applyAlignment="1">
      <alignment horizontal="right" vertical="center" wrapText="1"/>
    </xf>
    <xf numFmtId="3" fontId="10" fillId="0" borderId="4" xfId="0" applyNumberFormat="1" applyFont="1" applyBorder="1" applyAlignment="1">
      <alignment horizontal="right" vertical="center" wrapText="1"/>
    </xf>
    <xf numFmtId="0" fontId="0" fillId="0" borderId="2" xfId="0" applyBorder="1" applyAlignment="1">
      <alignment horizontal="left" vertical="top" wrapText="1"/>
    </xf>
    <xf numFmtId="0" fontId="6" fillId="5" borderId="2" xfId="0" applyFont="1" applyFill="1" applyBorder="1" applyAlignment="1">
      <alignment horizontal="left" vertical="top" wrapText="1"/>
    </xf>
    <xf numFmtId="0" fontId="0" fillId="5" borderId="2" xfId="0" applyFill="1" applyBorder="1" applyAlignment="1">
      <alignment horizontal="left" vertical="top" wrapText="1"/>
    </xf>
    <xf numFmtId="16" fontId="0" fillId="0" borderId="2" xfId="0" applyNumberFormat="1" applyBorder="1" applyAlignment="1">
      <alignment horizontal="left" vertical="top" wrapText="1"/>
    </xf>
    <xf numFmtId="0" fontId="0" fillId="2" borderId="0" xfId="0" applyFill="1"/>
    <xf numFmtId="0" fontId="0" fillId="2" borderId="0" xfId="0" applyFill="1" applyAlignment="1">
      <alignment horizontal="left"/>
    </xf>
    <xf numFmtId="0" fontId="0" fillId="2" borderId="0" xfId="0" applyFill="1" applyAlignment="1">
      <alignment horizontal="left" vertical="center" wrapText="1"/>
    </xf>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horizontal="left" vertical="center" wrapText="1"/>
    </xf>
    <xf numFmtId="0" fontId="15" fillId="2" borderId="0" xfId="0" applyFont="1" applyFill="1" applyAlignment="1">
      <alignment horizontal="left"/>
    </xf>
    <xf numFmtId="0" fontId="44" fillId="6"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2" borderId="7" xfId="0" applyFill="1" applyBorder="1" applyAlignment="1">
      <alignment vertical="center"/>
    </xf>
    <xf numFmtId="9" fontId="0" fillId="0" borderId="8" xfId="2" applyFont="1" applyBorder="1" applyAlignment="1">
      <alignment horizontal="left" vertical="center" wrapText="1"/>
    </xf>
    <xf numFmtId="0" fontId="25"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8" xfId="0" applyFont="1" applyBorder="1" applyAlignment="1">
      <alignment horizontal="left" vertical="center" wrapText="1"/>
    </xf>
    <xf numFmtId="49" fontId="0" fillId="0" borderId="8" xfId="0" applyNumberFormat="1" applyBorder="1" applyAlignment="1">
      <alignment horizontal="left" vertical="center" wrapText="1"/>
    </xf>
    <xf numFmtId="0" fontId="0" fillId="0" borderId="8" xfId="0" applyBorder="1" applyAlignment="1">
      <alignment horizontal="left" vertical="center"/>
    </xf>
    <xf numFmtId="3" fontId="0" fillId="0" borderId="8" xfId="0" applyNumberFormat="1" applyBorder="1" applyAlignment="1">
      <alignment horizontal="left" vertical="center" wrapText="1"/>
    </xf>
    <xf numFmtId="0" fontId="4" fillId="0" borderId="8" xfId="0" applyFont="1" applyBorder="1" applyAlignment="1">
      <alignment horizontal="left" vertical="center" wrapText="1"/>
    </xf>
    <xf numFmtId="0" fontId="45" fillId="0" borderId="8" xfId="6" applyFont="1" applyBorder="1" applyAlignment="1">
      <alignment horizontal="left" vertical="center" wrapText="1"/>
    </xf>
    <xf numFmtId="0" fontId="45" fillId="0" borderId="8" xfId="6" applyFont="1" applyBorder="1" applyAlignment="1">
      <alignment horizontal="left" vertical="center"/>
    </xf>
    <xf numFmtId="0" fontId="45" fillId="2" borderId="8" xfId="6" applyFont="1" applyFill="1" applyBorder="1" applyAlignment="1">
      <alignment horizontal="left" vertical="center" wrapText="1"/>
    </xf>
    <xf numFmtId="0" fontId="45" fillId="0" borderId="8" xfId="6" applyFont="1" applyBorder="1" applyAlignment="1">
      <alignment vertical="center"/>
    </xf>
    <xf numFmtId="0" fontId="6" fillId="2" borderId="0" xfId="0" applyFont="1" applyFill="1" applyAlignment="1">
      <alignment horizontal="right" vertical="center" wrapText="1"/>
    </xf>
    <xf numFmtId="0" fontId="0" fillId="0" borderId="7" xfId="0" applyBorder="1" applyAlignment="1">
      <alignment horizontal="left" vertical="center" wrapText="1"/>
    </xf>
    <xf numFmtId="0" fontId="25" fillId="2" borderId="0" xfId="0" applyFont="1" applyFill="1" applyAlignment="1">
      <alignment horizontal="center" vertical="center" wrapText="1"/>
    </xf>
    <xf numFmtId="49" fontId="0" fillId="0" borderId="8" xfId="2" applyNumberFormat="1" applyFont="1" applyBorder="1" applyAlignment="1">
      <alignment horizontal="left" vertical="center" wrapText="1"/>
    </xf>
    <xf numFmtId="49" fontId="0" fillId="2" borderId="8" xfId="0" applyNumberFormat="1" applyFill="1" applyBorder="1" applyAlignment="1">
      <alignment horizontal="left" vertical="center" wrapText="1"/>
    </xf>
    <xf numFmtId="0" fontId="6" fillId="2" borderId="8" xfId="0" applyFont="1" applyFill="1" applyBorder="1" applyAlignment="1">
      <alignment horizontal="left" vertical="center" wrapText="1"/>
    </xf>
    <xf numFmtId="0" fontId="43" fillId="7" borderId="7" xfId="6" applyFont="1" applyFill="1" applyBorder="1" applyAlignment="1">
      <alignment horizontal="left" vertical="center"/>
    </xf>
    <xf numFmtId="49" fontId="20" fillId="2" borderId="0" xfId="0" applyNumberFormat="1" applyFont="1" applyFill="1" applyAlignment="1">
      <alignment horizontal="left" vertical="center" wrapText="1"/>
    </xf>
    <xf numFmtId="0" fontId="0" fillId="0" borderId="0" xfId="0" applyFill="1" applyAlignment="1">
      <alignment vertical="center"/>
    </xf>
    <xf numFmtId="3" fontId="0" fillId="2" borderId="10" xfId="0" applyNumberFormat="1" applyFill="1" applyBorder="1" applyAlignment="1" applyProtection="1">
      <alignment horizontal="right"/>
      <protection hidden="1"/>
    </xf>
    <xf numFmtId="3" fontId="0" fillId="2" borderId="14" xfId="0" applyNumberFormat="1" applyFill="1" applyBorder="1" applyAlignment="1" applyProtection="1">
      <alignment horizontal="right"/>
      <protection hidden="1"/>
    </xf>
    <xf numFmtId="3" fontId="0" fillId="2" borderId="10" xfId="1" applyNumberFormat="1" applyFont="1" applyFill="1" applyBorder="1" applyAlignment="1" applyProtection="1">
      <alignment horizontal="right" vertical="center"/>
      <protection hidden="1"/>
    </xf>
    <xf numFmtId="3" fontId="0" fillId="2" borderId="10" xfId="0" applyNumberFormat="1" applyFill="1" applyBorder="1" applyAlignment="1" applyProtection="1">
      <alignment horizontal="right" vertical="center"/>
      <protection hidden="1"/>
    </xf>
    <xf numFmtId="3" fontId="0" fillId="2" borderId="10" xfId="0" applyNumberFormat="1" applyFill="1" applyBorder="1" applyAlignment="1" applyProtection="1">
      <alignment horizontal="right" vertical="center" wrapText="1"/>
      <protection hidden="1"/>
    </xf>
    <xf numFmtId="0" fontId="28" fillId="7" borderId="0" xfId="0" applyFont="1" applyFill="1" applyProtection="1">
      <protection hidden="1"/>
    </xf>
    <xf numFmtId="0" fontId="38" fillId="7" borderId="0" xfId="0" applyFont="1" applyFill="1" applyProtection="1">
      <protection hidden="1"/>
    </xf>
    <xf numFmtId="0" fontId="38" fillId="7" borderId="1" xfId="0" applyFont="1" applyFill="1" applyBorder="1" applyAlignment="1" applyProtection="1">
      <alignment horizontal="right"/>
      <protection hidden="1"/>
    </xf>
    <xf numFmtId="0" fontId="38" fillId="7" borderId="1" xfId="0" applyFont="1" applyFill="1" applyBorder="1" applyAlignment="1" applyProtection="1">
      <alignment horizontal="center"/>
      <protection hidden="1"/>
    </xf>
    <xf numFmtId="0" fontId="38" fillId="2" borderId="0" xfId="0" applyFont="1" applyFill="1" applyAlignment="1" applyProtection="1">
      <alignment wrapText="1"/>
      <protection hidden="1"/>
    </xf>
    <xf numFmtId="0" fontId="38" fillId="2" borderId="0" xfId="0" applyFont="1" applyFill="1" applyAlignment="1" applyProtection="1">
      <alignment horizontal="right"/>
      <protection hidden="1"/>
    </xf>
    <xf numFmtId="0" fontId="38" fillId="2" borderId="0" xfId="0" applyFont="1" applyFill="1" applyAlignment="1" applyProtection="1">
      <alignment horizontal="center"/>
      <protection hidden="1"/>
    </xf>
    <xf numFmtId="0" fontId="28" fillId="2" borderId="0" xfId="0" applyFont="1" applyFill="1" applyProtection="1">
      <protection hidden="1"/>
    </xf>
    <xf numFmtId="0" fontId="24" fillId="8" borderId="10" xfId="0" applyFont="1" applyFill="1" applyBorder="1" applyProtection="1">
      <protection hidden="1"/>
    </xf>
    <xf numFmtId="0" fontId="24" fillId="8" borderId="10" xfId="0" applyFont="1" applyFill="1" applyBorder="1" applyAlignment="1" applyProtection="1">
      <alignment horizontal="right"/>
      <protection hidden="1"/>
    </xf>
    <xf numFmtId="0" fontId="0" fillId="2" borderId="10" xfId="0" applyFill="1" applyBorder="1" applyProtection="1">
      <protection hidden="1"/>
    </xf>
    <xf numFmtId="3" fontId="0" fillId="2" borderId="10" xfId="1" applyNumberFormat="1" applyFont="1" applyFill="1" applyBorder="1" applyAlignment="1" applyProtection="1">
      <alignment horizontal="right" vertical="center" wrapText="1"/>
      <protection hidden="1"/>
    </xf>
    <xf numFmtId="0" fontId="6" fillId="8" borderId="13" xfId="0" applyFont="1" applyFill="1" applyBorder="1" applyProtection="1">
      <protection hidden="1"/>
    </xf>
    <xf numFmtId="0" fontId="24" fillId="8" borderId="13" xfId="0" applyFont="1" applyFill="1" applyBorder="1" applyAlignment="1" applyProtection="1">
      <alignment horizontal="right"/>
      <protection hidden="1"/>
    </xf>
    <xf numFmtId="0" fontId="6" fillId="2" borderId="0" xfId="0" applyFont="1" applyFill="1" applyAlignment="1" applyProtection="1">
      <alignment horizontal="center"/>
      <protection hidden="1"/>
    </xf>
    <xf numFmtId="0" fontId="0" fillId="2" borderId="0" xfId="0" applyFill="1" applyProtection="1">
      <protection hidden="1"/>
    </xf>
    <xf numFmtId="0" fontId="6" fillId="2" borderId="12" xfId="0" applyFont="1" applyFill="1" applyBorder="1" applyProtection="1">
      <protection hidden="1"/>
    </xf>
    <xf numFmtId="0" fontId="0" fillId="2" borderId="9" xfId="0" applyFill="1" applyBorder="1" applyProtection="1">
      <protection hidden="1"/>
    </xf>
    <xf numFmtId="0" fontId="6" fillId="2" borderId="11" xfId="0" applyFont="1" applyFill="1" applyBorder="1" applyAlignment="1" applyProtection="1">
      <alignment horizontal="center"/>
      <protection hidden="1"/>
    </xf>
    <xf numFmtId="0" fontId="0" fillId="2" borderId="14" xfId="0" applyFill="1" applyBorder="1" applyAlignment="1" applyProtection="1">
      <alignment horizontal="left" indent="1"/>
      <protection hidden="1"/>
    </xf>
    <xf numFmtId="167" fontId="0" fillId="2" borderId="10" xfId="0" applyNumberFormat="1" applyFill="1" applyBorder="1" applyAlignment="1" applyProtection="1">
      <alignment horizontal="right"/>
      <protection hidden="1"/>
    </xf>
    <xf numFmtId="3" fontId="0" fillId="2" borderId="0" xfId="0" applyNumberFormat="1" applyFill="1" applyProtection="1">
      <protection hidden="1"/>
    </xf>
    <xf numFmtId="0" fontId="0" fillId="2" borderId="10" xfId="0" applyFill="1" applyBorder="1" applyAlignment="1" applyProtection="1">
      <alignment horizontal="left" indent="1"/>
      <protection hidden="1"/>
    </xf>
    <xf numFmtId="0" fontId="0" fillId="2" borderId="13" xfId="0" applyFill="1" applyBorder="1" applyAlignment="1" applyProtection="1">
      <alignment horizontal="left" indent="1"/>
      <protection hidden="1"/>
    </xf>
    <xf numFmtId="3" fontId="0" fillId="2" borderId="13" xfId="0" applyNumberFormat="1" applyFill="1" applyBorder="1" applyAlignment="1" applyProtection="1">
      <alignment horizontal="right"/>
      <protection hidden="1"/>
    </xf>
    <xf numFmtId="0" fontId="6" fillId="2" borderId="12" xfId="0" applyFont="1" applyFill="1" applyBorder="1" applyAlignment="1" applyProtection="1">
      <alignment horizontal="left"/>
      <protection hidden="1"/>
    </xf>
    <xf numFmtId="3" fontId="0" fillId="2" borderId="9" xfId="0" applyNumberFormat="1" applyFill="1" applyBorder="1" applyAlignment="1" applyProtection="1">
      <alignment horizontal="right"/>
      <protection hidden="1"/>
    </xf>
    <xf numFmtId="0" fontId="0" fillId="2" borderId="10" xfId="0" applyFill="1" applyBorder="1" applyAlignment="1" applyProtection="1">
      <alignment horizontal="left"/>
      <protection hidden="1"/>
    </xf>
    <xf numFmtId="3" fontId="0" fillId="2" borderId="0" xfId="0" applyNumberFormat="1" applyFill="1" applyAlignment="1" applyProtection="1">
      <alignment horizontal="right" vertical="center"/>
      <protection hidden="1"/>
    </xf>
    <xf numFmtId="3" fontId="0" fillId="2" borderId="0" xfId="0" applyNumberFormat="1" applyFill="1" applyAlignment="1" applyProtection="1">
      <alignment horizontal="center" vertical="center"/>
      <protection hidden="1"/>
    </xf>
    <xf numFmtId="0" fontId="24" fillId="2" borderId="0" xfId="0" applyFont="1" applyFill="1" applyProtection="1">
      <protection hidden="1"/>
    </xf>
    <xf numFmtId="0" fontId="24" fillId="2" borderId="0" xfId="0" applyFont="1" applyFill="1" applyAlignment="1" applyProtection="1">
      <alignment horizontal="right"/>
      <protection hidden="1"/>
    </xf>
    <xf numFmtId="3" fontId="0" fillId="2" borderId="0" xfId="1" applyNumberFormat="1" applyFont="1" applyFill="1" applyAlignment="1" applyProtection="1">
      <alignment horizontal="right" vertical="center"/>
      <protection hidden="1"/>
    </xf>
    <xf numFmtId="0" fontId="24" fillId="9" borderId="10" xfId="0" applyFont="1" applyFill="1" applyBorder="1" applyProtection="1">
      <protection hidden="1"/>
    </xf>
    <xf numFmtId="167" fontId="0" fillId="2" borderId="10" xfId="0" applyNumberFormat="1" applyFill="1" applyBorder="1" applyAlignment="1" applyProtection="1">
      <alignment horizontal="right" vertical="center" wrapText="1"/>
      <protection hidden="1"/>
    </xf>
    <xf numFmtId="167" fontId="0" fillId="2" borderId="10" xfId="0" applyNumberFormat="1" applyFill="1" applyBorder="1" applyAlignment="1" applyProtection="1">
      <alignment horizontal="right" vertical="center"/>
      <protection hidden="1"/>
    </xf>
    <xf numFmtId="3" fontId="0" fillId="2" borderId="0" xfId="1" applyNumberFormat="1" applyFont="1" applyFill="1" applyBorder="1" applyAlignment="1" applyProtection="1">
      <alignment horizontal="right" vertical="center"/>
      <protection hidden="1"/>
    </xf>
    <xf numFmtId="0" fontId="24" fillId="9" borderId="13" xfId="0" applyFont="1" applyFill="1" applyBorder="1" applyAlignment="1" applyProtection="1">
      <alignment wrapText="1"/>
      <protection hidden="1"/>
    </xf>
    <xf numFmtId="0" fontId="0" fillId="2" borderId="12" xfId="0" applyFill="1" applyBorder="1" applyProtection="1">
      <protection hidden="1"/>
    </xf>
    <xf numFmtId="3" fontId="0" fillId="2" borderId="9" xfId="0" applyNumberFormat="1" applyFill="1" applyBorder="1" applyAlignment="1" applyProtection="1">
      <alignment horizontal="right" vertical="center"/>
      <protection hidden="1"/>
    </xf>
    <xf numFmtId="3" fontId="0" fillId="2" borderId="9" xfId="1" applyNumberFormat="1" applyFont="1" applyFill="1" applyBorder="1" applyAlignment="1" applyProtection="1">
      <alignment horizontal="right" vertical="center"/>
      <protection hidden="1"/>
    </xf>
    <xf numFmtId="3" fontId="0" fillId="2" borderId="11" xfId="0" applyNumberFormat="1" applyFill="1" applyBorder="1" applyAlignment="1" applyProtection="1">
      <alignment horizontal="right" vertical="center"/>
      <protection hidden="1"/>
    </xf>
    <xf numFmtId="167" fontId="0" fillId="0" borderId="14" xfId="0" applyNumberFormat="1" applyBorder="1" applyAlignment="1" applyProtection="1">
      <alignment horizontal="right" vertical="center"/>
      <protection hidden="1"/>
    </xf>
    <xf numFmtId="167" fontId="0" fillId="2" borderId="14" xfId="0" applyNumberFormat="1" applyFill="1" applyBorder="1" applyAlignment="1" applyProtection="1">
      <alignment horizontal="right"/>
      <protection hidden="1"/>
    </xf>
    <xf numFmtId="167" fontId="0" fillId="0" borderId="13" xfId="0" applyNumberFormat="1" applyBorder="1" applyAlignment="1" applyProtection="1">
      <alignment horizontal="right" vertical="center"/>
      <protection hidden="1"/>
    </xf>
    <xf numFmtId="167" fontId="0" fillId="2" borderId="13" xfId="0" applyNumberFormat="1" applyFill="1" applyBorder="1" applyAlignment="1" applyProtection="1">
      <alignment horizontal="right"/>
      <protection hidden="1"/>
    </xf>
    <xf numFmtId="3" fontId="0" fillId="2" borderId="14" xfId="1" applyNumberFormat="1" applyFont="1" applyFill="1" applyBorder="1" applyAlignment="1" applyProtection="1">
      <alignment horizontal="right" vertical="center"/>
      <protection hidden="1"/>
    </xf>
    <xf numFmtId="167" fontId="0" fillId="2" borderId="14" xfId="0" applyNumberFormat="1" applyFill="1" applyBorder="1" applyAlignment="1" applyProtection="1">
      <alignment horizontal="right" vertical="center"/>
      <protection hidden="1"/>
    </xf>
    <xf numFmtId="3" fontId="10" fillId="2" borderId="0" xfId="0" applyNumberFormat="1" applyFont="1" applyFill="1" applyAlignment="1" applyProtection="1">
      <alignment horizontal="right" vertical="center" wrapText="1"/>
      <protection hidden="1"/>
    </xf>
    <xf numFmtId="167" fontId="0" fillId="2" borderId="13" xfId="0" applyNumberFormat="1" applyFill="1" applyBorder="1" applyAlignment="1" applyProtection="1">
      <alignment horizontal="right" vertical="center"/>
      <protection hidden="1"/>
    </xf>
    <xf numFmtId="0" fontId="0" fillId="2" borderId="12" xfId="0" applyFill="1" applyBorder="1" applyAlignment="1" applyProtection="1">
      <alignment horizontal="left"/>
      <protection hidden="1"/>
    </xf>
    <xf numFmtId="167" fontId="0" fillId="2" borderId="9" xfId="0" applyNumberFormat="1" applyFill="1" applyBorder="1" applyAlignment="1" applyProtection="1">
      <alignment horizontal="right" vertical="center"/>
      <protection hidden="1"/>
    </xf>
    <xf numFmtId="0" fontId="24" fillId="8" borderId="10" xfId="0" applyFont="1" applyFill="1" applyBorder="1" applyAlignment="1" applyProtection="1">
      <alignment horizontal="left"/>
      <protection hidden="1"/>
    </xf>
    <xf numFmtId="0" fontId="0" fillId="2" borderId="13" xfId="0" applyFill="1" applyBorder="1" applyProtection="1">
      <protection hidden="1"/>
    </xf>
    <xf numFmtId="3" fontId="0" fillId="2" borderId="13" xfId="0" applyNumberFormat="1" applyFill="1" applyBorder="1" applyAlignment="1" applyProtection="1">
      <alignment horizontal="right" vertical="center" wrapText="1"/>
      <protection hidden="1"/>
    </xf>
    <xf numFmtId="3" fontId="0" fillId="2" borderId="13" xfId="0" applyNumberFormat="1" applyFill="1" applyBorder="1" applyAlignment="1" applyProtection="1">
      <alignment horizontal="right" vertical="center"/>
      <protection hidden="1"/>
    </xf>
    <xf numFmtId="0" fontId="24" fillId="8" borderId="13" xfId="0" applyFont="1" applyFill="1" applyBorder="1" applyAlignment="1" applyProtection="1">
      <alignment horizontal="left" wrapText="1"/>
      <protection hidden="1"/>
    </xf>
    <xf numFmtId="0" fontId="0" fillId="2" borderId="14" xfId="0" applyFill="1" applyBorder="1" applyProtection="1">
      <protection hidden="1"/>
    </xf>
    <xf numFmtId="3" fontId="0" fillId="0" borderId="14" xfId="0" applyNumberFormat="1" applyBorder="1" applyAlignment="1" applyProtection="1">
      <alignment horizontal="right" vertical="center" wrapText="1"/>
      <protection hidden="1"/>
    </xf>
    <xf numFmtId="3" fontId="0" fillId="2" borderId="14" xfId="0" applyNumberFormat="1" applyFill="1" applyBorder="1" applyAlignment="1" applyProtection="1">
      <alignment horizontal="right" vertical="center" wrapText="1"/>
      <protection hidden="1"/>
    </xf>
    <xf numFmtId="3" fontId="0" fillId="2" borderId="14" xfId="0" applyNumberFormat="1" applyFill="1" applyBorder="1" applyAlignment="1" applyProtection="1">
      <alignment horizontal="right" vertical="center"/>
      <protection hidden="1"/>
    </xf>
    <xf numFmtId="3" fontId="0" fillId="0" borderId="10" xfId="0" applyNumberFormat="1" applyBorder="1" applyAlignment="1" applyProtection="1">
      <alignment horizontal="right" vertical="center" wrapText="1"/>
      <protection hidden="1"/>
    </xf>
    <xf numFmtId="3" fontId="0" fillId="0" borderId="10" xfId="0" applyNumberFormat="1" applyBorder="1" applyAlignment="1" applyProtection="1">
      <alignment horizontal="right" vertical="center"/>
      <protection hidden="1"/>
    </xf>
    <xf numFmtId="3" fontId="0" fillId="0" borderId="13" xfId="0" applyNumberFormat="1" applyBorder="1" applyAlignment="1" applyProtection="1">
      <alignment horizontal="right" vertical="center" wrapText="1"/>
      <protection hidden="1"/>
    </xf>
    <xf numFmtId="3" fontId="0" fillId="2" borderId="13" xfId="1" applyNumberFormat="1" applyFont="1" applyFill="1" applyBorder="1" applyAlignment="1" applyProtection="1">
      <alignment horizontal="right" vertical="center" wrapText="1"/>
      <protection hidden="1"/>
    </xf>
    <xf numFmtId="3" fontId="0" fillId="0" borderId="9" xfId="0" applyNumberFormat="1" applyBorder="1" applyAlignment="1" applyProtection="1">
      <alignment horizontal="right" vertical="center"/>
      <protection hidden="1"/>
    </xf>
    <xf numFmtId="167" fontId="0" fillId="0" borderId="10" xfId="0" applyNumberFormat="1" applyBorder="1" applyAlignment="1" applyProtection="1">
      <alignment horizontal="right" vertical="center"/>
      <protection hidden="1"/>
    </xf>
    <xf numFmtId="167" fontId="0" fillId="2" borderId="10" xfId="1" applyNumberFormat="1" applyFont="1" applyFill="1" applyBorder="1" applyAlignment="1" applyProtection="1">
      <alignment horizontal="right" vertical="center"/>
      <protection hidden="1"/>
    </xf>
    <xf numFmtId="0" fontId="0" fillId="2" borderId="10" xfId="1" applyNumberFormat="1" applyFont="1" applyFill="1" applyBorder="1" applyAlignment="1" applyProtection="1">
      <alignment horizontal="right" vertical="center"/>
      <protection hidden="1"/>
    </xf>
    <xf numFmtId="3" fontId="0" fillId="2" borderId="13" xfId="1" applyNumberFormat="1" applyFont="1" applyFill="1" applyBorder="1" applyAlignment="1" applyProtection="1">
      <alignment horizontal="right" vertical="center"/>
      <protection hidden="1"/>
    </xf>
    <xf numFmtId="0" fontId="38" fillId="7" borderId="0" xfId="0" applyFont="1" applyFill="1" applyAlignment="1" applyProtection="1">
      <alignment horizontal="right"/>
      <protection hidden="1"/>
    </xf>
    <xf numFmtId="0" fontId="6" fillId="8" borderId="10" xfId="0" applyFont="1" applyFill="1" applyBorder="1" applyAlignment="1" applyProtection="1">
      <alignment wrapText="1"/>
      <protection hidden="1"/>
    </xf>
    <xf numFmtId="0" fontId="6" fillId="8" borderId="10" xfId="0" applyFont="1" applyFill="1" applyBorder="1" applyAlignment="1" applyProtection="1">
      <alignment horizontal="right"/>
      <protection hidden="1"/>
    </xf>
    <xf numFmtId="0" fontId="6" fillId="8" borderId="10" xfId="0" applyFont="1" applyFill="1" applyBorder="1" applyAlignment="1" applyProtection="1">
      <alignment horizontal="right" wrapText="1"/>
      <protection hidden="1"/>
    </xf>
    <xf numFmtId="0" fontId="0" fillId="0" borderId="0" xfId="0" applyProtection="1">
      <protection hidden="1"/>
    </xf>
    <xf numFmtId="3" fontId="0" fillId="2" borderId="10" xfId="1" applyNumberFormat="1" applyFont="1" applyFill="1" applyBorder="1" applyAlignment="1" applyProtection="1">
      <alignment horizontal="right" vertical="top" wrapText="1"/>
      <protection hidden="1"/>
    </xf>
    <xf numFmtId="0" fontId="11" fillId="2" borderId="0" xfId="0" applyFont="1" applyFill="1" applyProtection="1">
      <protection hidden="1"/>
    </xf>
    <xf numFmtId="0" fontId="0" fillId="2" borderId="10" xfId="0" applyFill="1" applyBorder="1" applyAlignment="1" applyProtection="1">
      <alignment wrapText="1"/>
      <protection hidden="1"/>
    </xf>
    <xf numFmtId="3" fontId="6" fillId="2" borderId="10" xfId="0" applyNumberFormat="1" applyFont="1" applyFill="1" applyBorder="1" applyProtection="1">
      <protection hidden="1"/>
    </xf>
    <xf numFmtId="0" fontId="28" fillId="7" borderId="0" xfId="0" applyFont="1" applyFill="1" applyAlignment="1" applyProtection="1">
      <alignment wrapText="1"/>
      <protection hidden="1"/>
    </xf>
    <xf numFmtId="0" fontId="38" fillId="7" borderId="0" xfId="0" applyFont="1" applyFill="1" applyAlignment="1" applyProtection="1">
      <alignment wrapText="1"/>
      <protection hidden="1"/>
    </xf>
    <xf numFmtId="0" fontId="38" fillId="7" borderId="0" xfId="0" applyFont="1" applyFill="1" applyAlignment="1" applyProtection="1">
      <alignment horizontal="right" wrapText="1"/>
      <protection hidden="1"/>
    </xf>
    <xf numFmtId="0" fontId="38" fillId="2" borderId="0" xfId="0" applyFont="1" applyFill="1" applyAlignment="1" applyProtection="1">
      <alignment horizontal="right" wrapText="1"/>
      <protection hidden="1"/>
    </xf>
    <xf numFmtId="0" fontId="38" fillId="2" borderId="0" xfId="0" applyFont="1" applyFill="1" applyProtection="1">
      <protection hidden="1"/>
    </xf>
    <xf numFmtId="0" fontId="24" fillId="9" borderId="10" xfId="0" applyFont="1" applyFill="1" applyBorder="1" applyAlignment="1" applyProtection="1">
      <alignment wrapText="1"/>
      <protection hidden="1"/>
    </xf>
    <xf numFmtId="0" fontId="6" fillId="9" borderId="10" xfId="0" applyFont="1" applyFill="1" applyBorder="1" applyAlignment="1" applyProtection="1">
      <alignment horizontal="right"/>
      <protection hidden="1"/>
    </xf>
    <xf numFmtId="0" fontId="6" fillId="9" borderId="10" xfId="0" applyFont="1" applyFill="1" applyBorder="1" applyAlignment="1" applyProtection="1">
      <alignment horizontal="right" wrapText="1"/>
      <protection hidden="1"/>
    </xf>
    <xf numFmtId="0" fontId="0" fillId="2" borderId="10" xfId="0" applyFill="1" applyBorder="1" applyAlignment="1" applyProtection="1">
      <alignment vertical="center" wrapText="1"/>
      <protection hidden="1"/>
    </xf>
    <xf numFmtId="0" fontId="0" fillId="0" borderId="10" xfId="0" applyBorder="1" applyProtection="1">
      <protection hidden="1"/>
    </xf>
    <xf numFmtId="0" fontId="0" fillId="2" borderId="10" xfId="0" applyFill="1" applyBorder="1" applyAlignment="1" applyProtection="1">
      <alignment horizontal="right"/>
      <protection hidden="1"/>
    </xf>
    <xf numFmtId="0" fontId="0" fillId="2" borderId="10" xfId="0" applyFill="1" applyBorder="1" applyAlignment="1" applyProtection="1">
      <alignment horizontal="right" wrapText="1"/>
      <protection hidden="1"/>
    </xf>
    <xf numFmtId="0" fontId="0" fillId="2" borderId="0" xfId="0" applyFill="1" applyAlignment="1" applyProtection="1">
      <alignment horizontal="left" vertical="center" wrapText="1" indent="1"/>
      <protection hidden="1"/>
    </xf>
    <xf numFmtId="0" fontId="0" fillId="2" borderId="0" xfId="0" applyFill="1" applyAlignment="1" applyProtection="1">
      <alignment horizontal="right" wrapText="1"/>
      <protection hidden="1"/>
    </xf>
    <xf numFmtId="0" fontId="6" fillId="9" borderId="10" xfId="0" applyFont="1" applyFill="1" applyBorder="1" applyAlignment="1" applyProtection="1">
      <alignment wrapText="1"/>
      <protection hidden="1"/>
    </xf>
    <xf numFmtId="169" fontId="0" fillId="0" borderId="10" xfId="0" applyNumberFormat="1" applyBorder="1" applyAlignment="1" applyProtection="1">
      <alignment wrapText="1"/>
      <protection hidden="1"/>
    </xf>
    <xf numFmtId="169" fontId="0" fillId="2" borderId="10" xfId="0" applyNumberFormat="1" applyFill="1" applyBorder="1" applyAlignment="1" applyProtection="1">
      <alignment horizontal="right"/>
      <protection hidden="1"/>
    </xf>
    <xf numFmtId="0" fontId="12" fillId="2" borderId="0" xfId="0" applyFont="1" applyFill="1" applyProtection="1">
      <protection hidden="1"/>
    </xf>
    <xf numFmtId="0" fontId="6" fillId="2" borderId="0" xfId="0" applyFont="1" applyFill="1" applyProtection="1">
      <protection hidden="1"/>
    </xf>
    <xf numFmtId="169" fontId="0" fillId="2" borderId="10" xfId="0" applyNumberFormat="1" applyFill="1" applyBorder="1" applyAlignment="1" applyProtection="1">
      <alignment horizontal="right" wrapText="1"/>
      <protection hidden="1"/>
    </xf>
    <xf numFmtId="0" fontId="0" fillId="2" borderId="0" xfId="0" applyFill="1" applyAlignment="1" applyProtection="1">
      <alignment wrapText="1"/>
      <protection hidden="1"/>
    </xf>
    <xf numFmtId="169" fontId="0" fillId="2" borderId="0" xfId="0" applyNumberFormat="1" applyFill="1" applyProtection="1">
      <protection hidden="1"/>
    </xf>
    <xf numFmtId="169" fontId="6" fillId="2" borderId="0" xfId="0" applyNumberFormat="1" applyFont="1" applyFill="1" applyProtection="1">
      <protection hidden="1"/>
    </xf>
    <xf numFmtId="0" fontId="20" fillId="2" borderId="1" xfId="0" applyFont="1" applyFill="1" applyBorder="1" applyAlignment="1" applyProtection="1">
      <alignment horizontal="left"/>
      <protection hidden="1"/>
    </xf>
    <xf numFmtId="169" fontId="0" fillId="2" borderId="0" xfId="0" applyNumberFormat="1" applyFill="1" applyAlignment="1" applyProtection="1">
      <alignment horizontal="center" wrapText="1"/>
      <protection hidden="1"/>
    </xf>
    <xf numFmtId="169" fontId="0" fillId="2" borderId="0" xfId="0" applyNumberFormat="1" applyFill="1" applyAlignment="1" applyProtection="1">
      <alignment horizontal="center"/>
      <protection hidden="1"/>
    </xf>
    <xf numFmtId="168" fontId="0" fillId="2" borderId="0" xfId="0" applyNumberFormat="1" applyFill="1" applyProtection="1">
      <protection hidden="1"/>
    </xf>
    <xf numFmtId="0" fontId="39" fillId="7" borderId="0" xfId="3" applyFont="1" applyFill="1" applyProtection="1">
      <protection hidden="1"/>
    </xf>
    <xf numFmtId="0" fontId="40" fillId="7" borderId="0" xfId="3" applyFont="1" applyFill="1" applyAlignment="1" applyProtection="1">
      <alignment wrapText="1"/>
      <protection hidden="1"/>
    </xf>
    <xf numFmtId="0" fontId="39" fillId="7" borderId="0" xfId="3" applyFont="1" applyFill="1" applyAlignment="1" applyProtection="1">
      <alignment horizontal="center"/>
      <protection hidden="1"/>
    </xf>
    <xf numFmtId="0" fontId="38" fillId="7" borderId="0" xfId="3" applyFont="1" applyFill="1" applyAlignment="1" applyProtection="1">
      <alignment horizontal="right"/>
      <protection hidden="1"/>
    </xf>
    <xf numFmtId="0" fontId="39" fillId="2" borderId="0" xfId="3" applyFont="1" applyFill="1" applyProtection="1">
      <protection hidden="1"/>
    </xf>
    <xf numFmtId="0" fontId="28" fillId="2" borderId="0" xfId="3" applyFont="1" applyFill="1" applyAlignment="1" applyProtection="1">
      <alignment wrapText="1"/>
      <protection hidden="1"/>
    </xf>
    <xf numFmtId="0" fontId="38" fillId="2" borderId="0" xfId="3" applyFont="1" applyFill="1" applyAlignment="1" applyProtection="1">
      <alignment horizontal="right"/>
      <protection hidden="1"/>
    </xf>
    <xf numFmtId="0" fontId="6" fillId="9" borderId="10" xfId="3" applyFont="1" applyFill="1" applyBorder="1" applyAlignment="1" applyProtection="1">
      <alignment horizontal="left" wrapText="1"/>
      <protection hidden="1"/>
    </xf>
    <xf numFmtId="0" fontId="6" fillId="9" borderId="10" xfId="3" applyFont="1" applyFill="1" applyBorder="1" applyAlignment="1" applyProtection="1">
      <alignment horizontal="right"/>
      <protection hidden="1"/>
    </xf>
    <xf numFmtId="0" fontId="1" fillId="2" borderId="0" xfId="3" applyFont="1" applyFill="1" applyProtection="1">
      <protection hidden="1"/>
    </xf>
    <xf numFmtId="0" fontId="9" fillId="2" borderId="10" xfId="3" applyFont="1" applyFill="1" applyBorder="1" applyAlignment="1" applyProtection="1">
      <alignment wrapText="1"/>
      <protection hidden="1"/>
    </xf>
    <xf numFmtId="167" fontId="9" fillId="2" borderId="10" xfId="3" applyNumberFormat="1" applyFont="1" applyFill="1" applyBorder="1" applyAlignment="1" applyProtection="1">
      <alignment horizontal="right"/>
      <protection hidden="1"/>
    </xf>
    <xf numFmtId="0" fontId="2" fillId="0" borderId="0" xfId="3" applyFont="1" applyProtection="1">
      <protection hidden="1"/>
    </xf>
    <xf numFmtId="0" fontId="0" fillId="2" borderId="10" xfId="3" applyFont="1" applyFill="1" applyBorder="1" applyAlignment="1" applyProtection="1">
      <alignment horizontal="left" wrapText="1" indent="1"/>
      <protection hidden="1"/>
    </xf>
    <xf numFmtId="3" fontId="9" fillId="2" borderId="10" xfId="0" applyNumberFormat="1" applyFont="1" applyFill="1" applyBorder="1" applyAlignment="1" applyProtection="1">
      <alignment horizontal="right"/>
      <protection hidden="1"/>
    </xf>
    <xf numFmtId="3" fontId="9" fillId="2" borderId="10" xfId="1" applyNumberFormat="1" applyFont="1" applyFill="1" applyBorder="1" applyAlignment="1" applyProtection="1">
      <alignment horizontal="right" wrapText="1"/>
      <protection hidden="1"/>
    </xf>
    <xf numFmtId="165" fontId="1" fillId="2" borderId="0" xfId="3" applyNumberFormat="1" applyFont="1" applyFill="1" applyProtection="1">
      <protection hidden="1"/>
    </xf>
    <xf numFmtId="167" fontId="1" fillId="2" borderId="0" xfId="3" applyNumberFormat="1" applyFont="1" applyFill="1" applyProtection="1">
      <protection hidden="1"/>
    </xf>
    <xf numFmtId="164" fontId="9" fillId="2" borderId="10" xfId="3" applyNumberFormat="1" applyFont="1" applyFill="1" applyBorder="1" applyAlignment="1" applyProtection="1">
      <alignment horizontal="right"/>
      <protection hidden="1"/>
    </xf>
    <xf numFmtId="0" fontId="8" fillId="2" borderId="0" xfId="3" applyFont="1" applyFill="1" applyAlignment="1" applyProtection="1">
      <alignment wrapText="1"/>
      <protection hidden="1"/>
    </xf>
    <xf numFmtId="0" fontId="9" fillId="2" borderId="10" xfId="3" applyFont="1" applyFill="1" applyBorder="1" applyAlignment="1" applyProtection="1">
      <alignment horizontal="left" wrapText="1"/>
      <protection hidden="1"/>
    </xf>
    <xf numFmtId="3" fontId="9" fillId="2" borderId="10" xfId="1" applyNumberFormat="1" applyFont="1" applyFill="1" applyBorder="1" applyAlignment="1" applyProtection="1">
      <alignment horizontal="right"/>
      <protection hidden="1"/>
    </xf>
    <xf numFmtId="167" fontId="9" fillId="2" borderId="10" xfId="4" applyNumberFormat="1" applyFont="1" applyFill="1" applyBorder="1" applyAlignment="1" applyProtection="1">
      <alignment horizontal="right" wrapText="1"/>
      <protection hidden="1"/>
    </xf>
    <xf numFmtId="0" fontId="32" fillId="2" borderId="0" xfId="3" applyFont="1" applyFill="1" applyAlignment="1" applyProtection="1">
      <alignment horizontal="left" vertical="top" wrapText="1"/>
      <protection hidden="1"/>
    </xf>
    <xf numFmtId="0" fontId="24" fillId="8" borderId="10" xfId="0" applyFont="1" applyFill="1" applyBorder="1" applyAlignment="1" applyProtection="1">
      <alignment wrapText="1"/>
      <protection hidden="1"/>
    </xf>
    <xf numFmtId="0" fontId="0" fillId="2" borderId="10" xfId="3" applyFont="1" applyFill="1" applyBorder="1" applyAlignment="1" applyProtection="1">
      <alignment horizontal="left" wrapText="1"/>
      <protection hidden="1"/>
    </xf>
    <xf numFmtId="0" fontId="32" fillId="2" borderId="0" xfId="3" applyFont="1" applyFill="1" applyAlignment="1" applyProtection="1">
      <alignment horizontal="left" wrapText="1"/>
      <protection hidden="1"/>
    </xf>
    <xf numFmtId="165" fontId="35" fillId="2" borderId="10" xfId="3" applyNumberFormat="1" applyFont="1" applyFill="1" applyBorder="1" applyAlignment="1" applyProtection="1">
      <alignment horizontal="right"/>
      <protection hidden="1"/>
    </xf>
    <xf numFmtId="166" fontId="35" fillId="2" borderId="10" xfId="3" applyNumberFormat="1" applyFont="1" applyFill="1" applyBorder="1" applyAlignment="1" applyProtection="1">
      <alignment horizontal="right"/>
      <protection hidden="1"/>
    </xf>
    <xf numFmtId="0" fontId="30" fillId="2" borderId="10" xfId="3" applyFont="1" applyFill="1" applyBorder="1" applyAlignment="1" applyProtection="1">
      <alignment horizontal="right"/>
      <protection hidden="1"/>
    </xf>
    <xf numFmtId="0" fontId="9" fillId="2" borderId="10" xfId="3" applyFont="1" applyFill="1" applyBorder="1" applyAlignment="1" applyProtection="1">
      <alignment horizontal="left" wrapText="1" indent="1"/>
      <protection hidden="1"/>
    </xf>
    <xf numFmtId="3" fontId="9" fillId="2" borderId="10" xfId="4" applyNumberFormat="1" applyFont="1" applyFill="1" applyBorder="1" applyAlignment="1" applyProtection="1">
      <alignment horizontal="right"/>
      <protection hidden="1"/>
    </xf>
    <xf numFmtId="165" fontId="4" fillId="2" borderId="0" xfId="1" applyFill="1" applyBorder="1" applyAlignment="1" applyProtection="1">
      <alignment horizontal="left" vertical="top" wrapText="1"/>
      <protection hidden="1"/>
    </xf>
    <xf numFmtId="165" fontId="9" fillId="2" borderId="10" xfId="3" applyNumberFormat="1" applyFont="1" applyFill="1" applyBorder="1" applyAlignment="1" applyProtection="1">
      <alignment horizontal="right"/>
      <protection hidden="1"/>
    </xf>
    <xf numFmtId="166" fontId="9" fillId="2" borderId="10" xfId="3" applyNumberFormat="1" applyFont="1" applyFill="1" applyBorder="1" applyAlignment="1" applyProtection="1">
      <alignment horizontal="right"/>
      <protection hidden="1"/>
    </xf>
    <xf numFmtId="164" fontId="4" fillId="2" borderId="10" xfId="1" applyNumberFormat="1" applyFill="1" applyBorder="1" applyAlignment="1" applyProtection="1">
      <alignment horizontal="right" wrapText="1"/>
      <protection hidden="1"/>
    </xf>
    <xf numFmtId="165" fontId="4" fillId="2" borderId="10" xfId="1" applyFill="1" applyBorder="1" applyAlignment="1" applyProtection="1">
      <alignment horizontal="right" wrapText="1"/>
      <protection hidden="1"/>
    </xf>
    <xf numFmtId="0" fontId="32" fillId="2" borderId="0" xfId="3" applyFont="1" applyFill="1" applyAlignment="1" applyProtection="1">
      <alignment wrapText="1"/>
      <protection hidden="1"/>
    </xf>
    <xf numFmtId="165" fontId="1" fillId="2" borderId="0" xfId="3" applyNumberFormat="1" applyFont="1" applyFill="1" applyAlignment="1" applyProtection="1">
      <alignment horizontal="right"/>
      <protection hidden="1"/>
    </xf>
    <xf numFmtId="0" fontId="24" fillId="9" borderId="10" xfId="3" applyFont="1" applyFill="1" applyBorder="1" applyAlignment="1" applyProtection="1">
      <alignment horizontal="left" wrapText="1"/>
      <protection hidden="1"/>
    </xf>
    <xf numFmtId="0" fontId="4" fillId="2" borderId="10" xfId="0" applyFont="1" applyFill="1" applyBorder="1" applyAlignment="1" applyProtection="1">
      <alignment horizontal="right" wrapText="1"/>
      <protection hidden="1"/>
    </xf>
    <xf numFmtId="167" fontId="4" fillId="2" borderId="10" xfId="0" applyNumberFormat="1" applyFont="1" applyFill="1" applyBorder="1" applyAlignment="1" applyProtection="1">
      <alignment horizontal="right" wrapText="1"/>
      <protection hidden="1"/>
    </xf>
    <xf numFmtId="3" fontId="4" fillId="2" borderId="10" xfId="0" applyNumberFormat="1" applyFont="1" applyFill="1" applyBorder="1" applyAlignment="1" applyProtection="1">
      <alignment horizontal="right" wrapText="1"/>
      <protection hidden="1"/>
    </xf>
    <xf numFmtId="0" fontId="9" fillId="2" borderId="10" xfId="3" applyFont="1" applyFill="1" applyBorder="1" applyAlignment="1" applyProtection="1">
      <alignment horizontal="left"/>
      <protection hidden="1"/>
    </xf>
    <xf numFmtId="0" fontId="32" fillId="2" borderId="0" xfId="3" applyFont="1" applyFill="1" applyAlignment="1" applyProtection="1">
      <alignment horizontal="left"/>
      <protection hidden="1"/>
    </xf>
    <xf numFmtId="0" fontId="7" fillId="2" borderId="0" xfId="3" applyFont="1" applyFill="1" applyAlignment="1" applyProtection="1">
      <alignment horizontal="left" indent="1"/>
      <protection hidden="1"/>
    </xf>
    <xf numFmtId="0" fontId="4" fillId="2" borderId="0" xfId="0" applyFont="1" applyFill="1" applyAlignment="1" applyProtection="1">
      <alignment horizontal="right" wrapText="1"/>
      <protection hidden="1"/>
    </xf>
    <xf numFmtId="0" fontId="30" fillId="2" borderId="0" xfId="3" applyFont="1" applyFill="1" applyAlignment="1" applyProtection="1">
      <alignment horizontal="right"/>
      <protection hidden="1"/>
    </xf>
    <xf numFmtId="0" fontId="7" fillId="9" borderId="10" xfId="3" applyFont="1" applyFill="1" applyBorder="1" applyAlignment="1" applyProtection="1">
      <alignment horizontal="left" indent="1"/>
      <protection hidden="1"/>
    </xf>
    <xf numFmtId="0" fontId="24" fillId="2" borderId="10" xfId="0" applyFont="1" applyFill="1" applyBorder="1" applyAlignment="1" applyProtection="1">
      <alignment wrapText="1"/>
      <protection hidden="1"/>
    </xf>
    <xf numFmtId="0" fontId="33" fillId="2" borderId="0" xfId="3" applyFont="1" applyFill="1" applyAlignment="1" applyProtection="1">
      <alignment horizontal="left"/>
      <protection hidden="1"/>
    </xf>
    <xf numFmtId="0" fontId="7" fillId="8" borderId="10" xfId="3" applyFont="1" applyFill="1" applyBorder="1" applyAlignment="1" applyProtection="1">
      <alignment horizontal="left" wrapText="1" indent="1"/>
      <protection hidden="1"/>
    </xf>
    <xf numFmtId="0" fontId="30" fillId="8" borderId="10" xfId="3" applyFont="1" applyFill="1" applyBorder="1" applyAlignment="1" applyProtection="1">
      <alignment horizontal="right"/>
      <protection hidden="1"/>
    </xf>
    <xf numFmtId="0" fontId="7" fillId="2" borderId="0" xfId="3" applyFont="1" applyFill="1" applyAlignment="1" applyProtection="1">
      <alignment horizontal="right"/>
      <protection hidden="1"/>
    </xf>
    <xf numFmtId="0" fontId="30" fillId="2" borderId="10" xfId="3" applyFont="1" applyFill="1" applyBorder="1" applyAlignment="1" applyProtection="1">
      <alignment wrapText="1"/>
      <protection hidden="1"/>
    </xf>
    <xf numFmtId="0" fontId="1" fillId="2" borderId="0" xfId="3" applyFont="1" applyFill="1" applyAlignment="1" applyProtection="1">
      <alignment wrapText="1"/>
      <protection hidden="1"/>
    </xf>
    <xf numFmtId="0" fontId="1" fillId="2" borderId="0" xfId="3" applyFont="1" applyFill="1" applyAlignment="1" applyProtection="1">
      <alignment horizontal="center"/>
      <protection hidden="1"/>
    </xf>
    <xf numFmtId="0" fontId="2" fillId="2" borderId="0" xfId="3" applyFont="1" applyFill="1" applyProtection="1">
      <protection hidden="1"/>
    </xf>
    <xf numFmtId="0" fontId="2" fillId="2" borderId="0" xfId="3" applyFont="1" applyFill="1" applyAlignment="1" applyProtection="1">
      <alignment wrapText="1"/>
      <protection hidden="1"/>
    </xf>
    <xf numFmtId="0" fontId="2" fillId="2" borderId="0" xfId="3" applyFont="1" applyFill="1" applyAlignment="1" applyProtection="1">
      <alignment horizontal="center"/>
      <protection hidden="1"/>
    </xf>
    <xf numFmtId="0" fontId="38" fillId="7" borderId="0" xfId="0" applyFont="1" applyFill="1" applyAlignment="1" applyProtection="1">
      <alignment horizontal="center"/>
      <protection hidden="1"/>
    </xf>
    <xf numFmtId="0" fontId="24" fillId="2" borderId="0" xfId="0" applyFont="1" applyFill="1" applyAlignment="1" applyProtection="1">
      <alignment wrapText="1"/>
      <protection hidden="1"/>
    </xf>
    <xf numFmtId="0" fontId="24" fillId="2" borderId="9" xfId="0" applyFont="1" applyFill="1" applyBorder="1" applyAlignment="1" applyProtection="1">
      <alignment wrapText="1"/>
      <protection hidden="1"/>
    </xf>
    <xf numFmtId="0" fontId="24" fillId="2" borderId="11" xfId="0" applyFont="1" applyFill="1" applyBorder="1" applyAlignment="1" applyProtection="1">
      <alignment wrapText="1"/>
      <protection hidden="1"/>
    </xf>
    <xf numFmtId="0" fontId="6" fillId="8" borderId="10" xfId="0" applyFont="1" applyFill="1" applyBorder="1" applyAlignment="1" applyProtection="1">
      <alignment horizontal="left"/>
      <protection hidden="1"/>
    </xf>
    <xf numFmtId="0" fontId="26" fillId="2" borderId="0" xfId="0" applyFont="1" applyFill="1" applyProtection="1">
      <protection hidden="1"/>
    </xf>
    <xf numFmtId="0" fontId="4" fillId="2" borderId="0" xfId="0" applyFont="1" applyFill="1" applyProtection="1">
      <protection hidden="1"/>
    </xf>
    <xf numFmtId="0" fontId="26" fillId="0" borderId="0" xfId="0" applyFont="1" applyProtection="1">
      <protection hidden="1"/>
    </xf>
    <xf numFmtId="0" fontId="0" fillId="2" borderId="10" xfId="0" applyFill="1" applyBorder="1" applyAlignment="1" applyProtection="1">
      <alignment horizontal="left" wrapText="1" indent="1"/>
      <protection hidden="1"/>
    </xf>
    <xf numFmtId="3" fontId="4" fillId="2" borderId="10" xfId="0" applyNumberFormat="1" applyFont="1" applyFill="1" applyBorder="1" applyAlignment="1" applyProtection="1">
      <alignment horizontal="right"/>
      <protection hidden="1"/>
    </xf>
    <xf numFmtId="165" fontId="4" fillId="2" borderId="10" xfId="0" applyNumberFormat="1" applyFont="1" applyFill="1" applyBorder="1" applyProtection="1">
      <protection hidden="1"/>
    </xf>
    <xf numFmtId="0" fontId="4" fillId="2" borderId="12" xfId="0" applyFont="1" applyFill="1" applyBorder="1" applyAlignment="1" applyProtection="1">
      <alignment wrapText="1"/>
      <protection hidden="1"/>
    </xf>
    <xf numFmtId="0" fontId="4" fillId="2" borderId="9" xfId="0" applyFont="1" applyFill="1" applyBorder="1" applyAlignment="1" applyProtection="1">
      <alignment wrapText="1"/>
      <protection hidden="1"/>
    </xf>
    <xf numFmtId="0" fontId="4" fillId="2" borderId="11" xfId="0" applyFont="1" applyFill="1" applyBorder="1" applyAlignment="1" applyProtection="1">
      <alignment wrapText="1"/>
      <protection hidden="1"/>
    </xf>
    <xf numFmtId="10" fontId="4" fillId="2" borderId="0" xfId="0" applyNumberFormat="1" applyFont="1" applyFill="1" applyAlignment="1" applyProtection="1">
      <alignment horizontal="center"/>
      <protection hidden="1"/>
    </xf>
    <xf numFmtId="0" fontId="0" fillId="2" borderId="9" xfId="0" applyFill="1" applyBorder="1" applyAlignment="1" applyProtection="1">
      <alignment horizontal="left"/>
      <protection hidden="1"/>
    </xf>
    <xf numFmtId="0" fontId="0" fillId="2" borderId="11" xfId="0" applyFill="1" applyBorder="1" applyAlignment="1" applyProtection="1">
      <alignment horizontal="left"/>
      <protection hidden="1"/>
    </xf>
    <xf numFmtId="10" fontId="4" fillId="2" borderId="0" xfId="0" applyNumberFormat="1" applyFont="1" applyFill="1" applyProtection="1">
      <protection hidden="1"/>
    </xf>
    <xf numFmtId="0" fontId="6" fillId="2" borderId="10" xfId="0" applyFont="1" applyFill="1" applyBorder="1" applyAlignment="1" applyProtection="1">
      <alignment wrapText="1"/>
      <protection hidden="1"/>
    </xf>
    <xf numFmtId="3" fontId="6" fillId="2" borderId="10" xfId="0" applyNumberFormat="1" applyFont="1" applyFill="1" applyBorder="1" applyAlignment="1" applyProtection="1">
      <alignment horizontal="right"/>
      <protection hidden="1"/>
    </xf>
    <xf numFmtId="9" fontId="11" fillId="2" borderId="0" xfId="2" applyFont="1" applyFill="1" applyAlignment="1" applyProtection="1">
      <alignment horizontal="center"/>
      <protection hidden="1"/>
    </xf>
    <xf numFmtId="0" fontId="4" fillId="2" borderId="0" xfId="0" applyFont="1" applyFill="1" applyAlignment="1" applyProtection="1">
      <alignment wrapText="1"/>
      <protection hidden="1"/>
    </xf>
    <xf numFmtId="3" fontId="4" fillId="2" borderId="0" xfId="0" applyNumberFormat="1" applyFont="1" applyFill="1" applyAlignment="1" applyProtection="1">
      <alignment horizontal="center"/>
      <protection hidden="1"/>
    </xf>
    <xf numFmtId="3" fontId="4" fillId="2" borderId="0" xfId="0" applyNumberFormat="1" applyFont="1" applyFill="1" applyAlignment="1" applyProtection="1">
      <alignment horizontal="right"/>
      <protection hidden="1"/>
    </xf>
    <xf numFmtId="0" fontId="4" fillId="2" borderId="0" xfId="0" applyFont="1" applyFill="1" applyAlignment="1" applyProtection="1">
      <alignment horizontal="right"/>
      <protection hidden="1"/>
    </xf>
    <xf numFmtId="0" fontId="6" fillId="2" borderId="0" xfId="0" applyFont="1" applyFill="1" applyAlignment="1" applyProtection="1">
      <alignment horizontal="right"/>
      <protection hidden="1"/>
    </xf>
    <xf numFmtId="0" fontId="4" fillId="2" borderId="10" xfId="0" applyFont="1" applyFill="1" applyBorder="1" applyProtection="1">
      <protection hidden="1"/>
    </xf>
    <xf numFmtId="4" fontId="0" fillId="2" borderId="10" xfId="0" applyNumberFormat="1" applyFill="1" applyBorder="1" applyAlignment="1" applyProtection="1">
      <alignment horizontal="right"/>
      <protection hidden="1"/>
    </xf>
    <xf numFmtId="169" fontId="4" fillId="2" borderId="0" xfId="0" applyNumberFormat="1" applyFont="1" applyFill="1" applyAlignment="1" applyProtection="1">
      <alignment horizontal="right"/>
      <protection hidden="1"/>
    </xf>
    <xf numFmtId="170" fontId="4" fillId="2" borderId="0" xfId="0" applyNumberFormat="1" applyFont="1" applyFill="1" applyAlignment="1" applyProtection="1">
      <alignment horizontal="right"/>
      <protection hidden="1"/>
    </xf>
    <xf numFmtId="0" fontId="20" fillId="2" borderId="0" xfId="0" applyFont="1" applyFill="1" applyAlignment="1" applyProtection="1">
      <alignment horizontal="left"/>
      <protection hidden="1"/>
    </xf>
    <xf numFmtId="3" fontId="4" fillId="2" borderId="10" xfId="0" applyNumberFormat="1" applyFont="1" applyFill="1" applyBorder="1" applyProtection="1">
      <protection hidden="1"/>
    </xf>
    <xf numFmtId="0" fontId="0" fillId="2" borderId="10" xfId="0" applyFill="1" applyBorder="1" applyAlignment="1" applyProtection="1">
      <alignment horizontal="left" wrapText="1"/>
      <protection hidden="1"/>
    </xf>
    <xf numFmtId="0" fontId="24" fillId="9" borderId="10" xfId="0" applyFont="1" applyFill="1" applyBorder="1" applyAlignment="1" applyProtection="1">
      <alignment horizontal="left" wrapText="1"/>
      <protection hidden="1"/>
    </xf>
    <xf numFmtId="2" fontId="0" fillId="2" borderId="10" xfId="0" applyNumberFormat="1" applyFill="1" applyBorder="1" applyAlignment="1" applyProtection="1">
      <alignment horizontal="right"/>
      <protection hidden="1"/>
    </xf>
    <xf numFmtId="2" fontId="4" fillId="2" borderId="0" xfId="0" applyNumberFormat="1" applyFont="1" applyFill="1" applyAlignment="1" applyProtection="1">
      <alignment horizontal="right"/>
      <protection hidden="1"/>
    </xf>
    <xf numFmtId="4" fontId="4" fillId="2" borderId="0" xfId="0" applyNumberFormat="1" applyFont="1" applyFill="1" applyAlignment="1" applyProtection="1">
      <alignment horizontal="right"/>
      <protection hidden="1"/>
    </xf>
    <xf numFmtId="0" fontId="20" fillId="2" borderId="0" xfId="0" applyFont="1" applyFill="1" applyAlignment="1" applyProtection="1">
      <alignment wrapText="1"/>
      <protection hidden="1"/>
    </xf>
    <xf numFmtId="0" fontId="4" fillId="2" borderId="10" xfId="0" applyFont="1" applyFill="1" applyBorder="1" applyAlignment="1" applyProtection="1">
      <alignment wrapText="1"/>
      <protection hidden="1"/>
    </xf>
    <xf numFmtId="3" fontId="4" fillId="0" borderId="10" xfId="1" applyNumberFormat="1" applyBorder="1" applyAlignment="1" applyProtection="1">
      <alignment horizontal="right"/>
      <protection hidden="1"/>
    </xf>
    <xf numFmtId="3" fontId="4" fillId="2" borderId="10" xfId="1" applyNumberFormat="1" applyFill="1" applyBorder="1" applyAlignment="1" applyProtection="1">
      <alignment horizontal="right"/>
      <protection hidden="1"/>
    </xf>
    <xf numFmtId="169" fontId="4" fillId="2" borderId="10" xfId="0" applyNumberFormat="1" applyFont="1" applyFill="1" applyBorder="1" applyAlignment="1" applyProtection="1">
      <alignment horizontal="right"/>
      <protection hidden="1"/>
    </xf>
    <xf numFmtId="169" fontId="4" fillId="0" borderId="10" xfId="0" applyNumberFormat="1" applyFont="1" applyBorder="1" applyAlignment="1" applyProtection="1">
      <alignment horizontal="right"/>
      <protection hidden="1"/>
    </xf>
    <xf numFmtId="0" fontId="27" fillId="2" borderId="0" xfId="0" applyFont="1" applyFill="1" applyProtection="1">
      <protection hidden="1"/>
    </xf>
    <xf numFmtId="169" fontId="6" fillId="2" borderId="10" xfId="0" applyNumberFormat="1" applyFont="1" applyFill="1" applyBorder="1" applyProtection="1">
      <protection hidden="1"/>
    </xf>
    <xf numFmtId="0" fontId="26" fillId="2" borderId="0" xfId="0" applyFont="1" applyFill="1" applyAlignment="1" applyProtection="1">
      <alignment wrapText="1"/>
      <protection hidden="1"/>
    </xf>
    <xf numFmtId="0" fontId="28" fillId="7" borderId="0" xfId="0" applyFont="1" applyFill="1" applyAlignment="1" applyProtection="1">
      <alignment horizontal="center"/>
      <protection hidden="1"/>
    </xf>
    <xf numFmtId="0" fontId="46" fillId="2" borderId="0" xfId="0" applyFont="1" applyFill="1" applyProtection="1">
      <protection hidden="1"/>
    </xf>
    <xf numFmtId="0" fontId="24" fillId="10" borderId="10" xfId="0" applyFont="1" applyFill="1" applyBorder="1" applyProtection="1">
      <protection hidden="1"/>
    </xf>
    <xf numFmtId="0" fontId="30" fillId="10" borderId="10" xfId="0" applyFont="1" applyFill="1" applyBorder="1" applyAlignment="1" applyProtection="1">
      <alignment horizontal="right"/>
      <protection hidden="1"/>
    </xf>
    <xf numFmtId="0" fontId="0" fillId="2" borderId="0" xfId="0" applyFill="1" applyAlignment="1" applyProtection="1">
      <alignment horizontal="right"/>
      <protection hidden="1"/>
    </xf>
    <xf numFmtId="3" fontId="0" fillId="2" borderId="10" xfId="0" applyNumberFormat="1" applyFill="1" applyBorder="1" applyProtection="1">
      <protection hidden="1"/>
    </xf>
    <xf numFmtId="0" fontId="11" fillId="2" borderId="0" xfId="0" applyFont="1" applyFill="1" applyAlignment="1" applyProtection="1">
      <alignment horizontal="left" indent="1"/>
      <protection hidden="1"/>
    </xf>
    <xf numFmtId="0" fontId="6" fillId="10" borderId="10" xfId="0" applyFont="1" applyFill="1" applyBorder="1" applyProtection="1">
      <protection hidden="1"/>
    </xf>
    <xf numFmtId="3" fontId="0" fillId="2" borderId="10" xfId="0" applyNumberFormat="1" applyFill="1" applyBorder="1" applyAlignment="1" applyProtection="1">
      <alignment horizontal="right" wrapText="1"/>
      <protection hidden="1"/>
    </xf>
    <xf numFmtId="3" fontId="0" fillId="0" borderId="10" xfId="0" applyNumberFormat="1" applyBorder="1" applyAlignment="1" applyProtection="1">
      <alignment horizontal="right"/>
      <protection hidden="1"/>
    </xf>
    <xf numFmtId="0" fontId="11" fillId="2" borderId="0" xfId="0" applyFont="1" applyFill="1" applyAlignment="1" applyProtection="1">
      <alignment wrapText="1"/>
      <protection hidden="1"/>
    </xf>
    <xf numFmtId="10" fontId="0" fillId="2" borderId="0" xfId="0" applyNumberFormat="1" applyFill="1" applyProtection="1">
      <protection hidden="1"/>
    </xf>
    <xf numFmtId="9" fontId="4" fillId="2" borderId="10" xfId="2" applyFill="1" applyBorder="1" applyAlignment="1" applyProtection="1">
      <alignment horizontal="right"/>
      <protection hidden="1"/>
    </xf>
    <xf numFmtId="9" fontId="4" fillId="0" borderId="10" xfId="2" applyBorder="1" applyAlignment="1" applyProtection="1">
      <alignment horizontal="right"/>
      <protection hidden="1"/>
    </xf>
    <xf numFmtId="0" fontId="15" fillId="2" borderId="0" xfId="0" applyFont="1" applyFill="1" applyAlignment="1" applyProtection="1">
      <alignment horizontal="left" vertical="center"/>
      <protection hidden="1"/>
    </xf>
    <xf numFmtId="0" fontId="0" fillId="2" borderId="0" xfId="0" applyFill="1" applyAlignment="1" applyProtection="1">
      <alignment horizontal="left"/>
      <protection hidden="1"/>
    </xf>
    <xf numFmtId="3" fontId="0" fillId="2" borderId="0" xfId="0" applyNumberFormat="1" applyFill="1" applyAlignment="1" applyProtection="1">
      <alignment horizontal="center"/>
      <protection hidden="1"/>
    </xf>
    <xf numFmtId="0" fontId="24" fillId="10" borderId="10" xfId="0" applyFont="1" applyFill="1" applyBorder="1" applyAlignment="1" applyProtection="1">
      <alignment horizontal="left" wrapText="1"/>
      <protection hidden="1"/>
    </xf>
    <xf numFmtId="0" fontId="30" fillId="10" borderId="10" xfId="0" applyFont="1" applyFill="1" applyBorder="1" applyAlignment="1" applyProtection="1">
      <alignment horizontal="right" wrapText="1"/>
      <protection hidden="1"/>
    </xf>
    <xf numFmtId="0" fontId="11" fillId="2" borderId="0" xfId="0" applyFont="1" applyFill="1" applyAlignment="1" applyProtection="1">
      <alignment horizontal="right"/>
      <protection hidden="1"/>
    </xf>
    <xf numFmtId="0" fontId="24" fillId="2" borderId="14" xfId="0" applyFont="1" applyFill="1" applyBorder="1" applyAlignment="1" applyProtection="1">
      <alignment horizontal="left" wrapText="1"/>
      <protection hidden="1"/>
    </xf>
    <xf numFmtId="0" fontId="9" fillId="2" borderId="14" xfId="0" applyFont="1" applyFill="1" applyBorder="1" applyAlignment="1" applyProtection="1">
      <alignment horizontal="right"/>
      <protection hidden="1"/>
    </xf>
    <xf numFmtId="0" fontId="9" fillId="2" borderId="14" xfId="0" applyFont="1" applyFill="1" applyBorder="1" applyAlignment="1" applyProtection="1">
      <alignment horizontal="right" wrapText="1"/>
      <protection hidden="1"/>
    </xf>
    <xf numFmtId="167" fontId="4" fillId="0" borderId="10" xfId="1" applyNumberFormat="1" applyBorder="1" applyAlignment="1" applyProtection="1">
      <alignment horizontal="right" wrapText="1"/>
      <protection hidden="1"/>
    </xf>
    <xf numFmtId="0" fontId="6" fillId="2" borderId="0" xfId="0"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15" fillId="0" borderId="0" xfId="0" applyFont="1" applyAlignment="1" applyProtection="1">
      <alignment horizontal="left" vertical="center"/>
      <protection hidden="1"/>
    </xf>
    <xf numFmtId="3" fontId="0" fillId="2" borderId="0" xfId="0" applyNumberFormat="1" applyFill="1" applyAlignment="1" applyProtection="1">
      <alignment horizontal="left" vertical="center"/>
      <protection hidden="1"/>
    </xf>
    <xf numFmtId="167" fontId="4" fillId="0" borderId="0" xfId="1" applyNumberFormat="1" applyBorder="1" applyAlignment="1" applyProtection="1">
      <alignment horizontal="right" wrapText="1"/>
      <protection hidden="1"/>
    </xf>
    <xf numFmtId="167" fontId="4" fillId="2" borderId="10" xfId="1" applyNumberFormat="1" applyFill="1" applyBorder="1" applyAlignment="1" applyProtection="1">
      <alignment horizontal="right" wrapText="1"/>
      <protection hidden="1"/>
    </xf>
    <xf numFmtId="0" fontId="20" fillId="2" borderId="0" xfId="0" applyFont="1" applyFill="1" applyAlignment="1" applyProtection="1">
      <alignment horizontal="left" vertical="top"/>
      <protection hidden="1"/>
    </xf>
    <xf numFmtId="3" fontId="15" fillId="2" borderId="0" xfId="0" applyNumberFormat="1" applyFont="1" applyFill="1" applyAlignment="1" applyProtection="1">
      <alignment horizontal="left" vertical="center"/>
      <protection hidden="1"/>
    </xf>
    <xf numFmtId="9" fontId="20" fillId="10" borderId="10" xfId="0" applyNumberFormat="1" applyFont="1" applyFill="1" applyBorder="1" applyAlignment="1" applyProtection="1">
      <alignment horizontal="left" vertical="top"/>
      <protection hidden="1"/>
    </xf>
    <xf numFmtId="9" fontId="0" fillId="2" borderId="10" xfId="0" applyNumberFormat="1" applyFill="1" applyBorder="1" applyAlignment="1" applyProtection="1">
      <alignment horizontal="right"/>
      <protection hidden="1"/>
    </xf>
    <xf numFmtId="49" fontId="20" fillId="2" borderId="0" xfId="0" applyNumberFormat="1" applyFont="1" applyFill="1" applyAlignment="1" applyProtection="1">
      <alignment horizontal="left" vertical="top"/>
      <protection hidden="1"/>
    </xf>
    <xf numFmtId="0" fontId="30" fillId="10" borderId="10" xfId="0" applyFont="1" applyFill="1" applyBorder="1" applyAlignment="1" applyProtection="1">
      <alignment horizontal="left" wrapText="1"/>
      <protection hidden="1"/>
    </xf>
    <xf numFmtId="9" fontId="9" fillId="0" borderId="10" xfId="0" applyNumberFormat="1" applyFont="1" applyBorder="1" applyAlignment="1" applyProtection="1">
      <alignment horizontal="right"/>
      <protection hidden="1"/>
    </xf>
    <xf numFmtId="0" fontId="9" fillId="0" borderId="10" xfId="0" applyFont="1" applyBorder="1" applyAlignment="1" applyProtection="1">
      <alignment horizontal="right"/>
      <protection hidden="1"/>
    </xf>
    <xf numFmtId="0" fontId="9" fillId="0" borderId="12" xfId="0" applyFont="1" applyBorder="1" applyAlignment="1" applyProtection="1">
      <alignment horizontal="right"/>
      <protection hidden="1"/>
    </xf>
    <xf numFmtId="0" fontId="0" fillId="2" borderId="12" xfId="0" applyFill="1" applyBorder="1" applyAlignment="1" applyProtection="1">
      <alignment horizontal="right"/>
      <protection hidden="1"/>
    </xf>
    <xf numFmtId="0" fontId="0" fillId="0" borderId="10" xfId="0" applyBorder="1" applyAlignment="1" applyProtection="1">
      <alignment horizontal="right"/>
      <protection hidden="1"/>
    </xf>
    <xf numFmtId="3" fontId="0" fillId="2" borderId="5" xfId="0" applyNumberFormat="1" applyFill="1" applyBorder="1" applyAlignment="1" applyProtection="1">
      <alignment horizontal="center"/>
      <protection hidden="1"/>
    </xf>
    <xf numFmtId="0" fontId="24" fillId="2" borderId="0" xfId="0" applyFont="1" applyFill="1" applyAlignment="1" applyProtection="1">
      <alignment horizontal="left"/>
      <protection hidden="1"/>
    </xf>
    <xf numFmtId="9" fontId="4" fillId="2" borderId="0" xfId="2" applyFill="1" applyAlignment="1" applyProtection="1">
      <alignment horizontal="center"/>
      <protection hidden="1"/>
    </xf>
    <xf numFmtId="0" fontId="6" fillId="10" borderId="10" xfId="0" applyFont="1" applyFill="1" applyBorder="1" applyAlignment="1" applyProtection="1">
      <alignment horizontal="left"/>
      <protection hidden="1"/>
    </xf>
    <xf numFmtId="9" fontId="6" fillId="10" borderId="10" xfId="2" applyFont="1" applyFill="1" applyBorder="1" applyAlignment="1" applyProtection="1">
      <alignment horizontal="right"/>
      <protection hidden="1"/>
    </xf>
    <xf numFmtId="0" fontId="11" fillId="2" borderId="0" xfId="0" applyFont="1" applyFill="1" applyAlignment="1" applyProtection="1">
      <alignment horizontal="left" wrapText="1"/>
      <protection hidden="1"/>
    </xf>
    <xf numFmtId="1" fontId="0" fillId="2" borderId="0" xfId="0" applyNumberFormat="1" applyFill="1" applyProtection="1">
      <protection hidden="1"/>
    </xf>
    <xf numFmtId="9" fontId="0" fillId="2" borderId="0" xfId="0" applyNumberFormat="1" applyFill="1" applyAlignment="1" applyProtection="1">
      <alignment horizontal="right"/>
      <protection hidden="1"/>
    </xf>
    <xf numFmtId="0" fontId="0" fillId="2" borderId="0" xfId="0" applyFill="1" applyAlignment="1" applyProtection="1">
      <alignment horizontal="left" indent="1"/>
      <protection hidden="1"/>
    </xf>
    <xf numFmtId="0" fontId="30" fillId="10" borderId="10" xfId="0" applyFont="1" applyFill="1" applyBorder="1" applyAlignment="1" applyProtection="1">
      <alignment horizontal="left"/>
      <protection hidden="1"/>
    </xf>
    <xf numFmtId="9" fontId="0" fillId="0" borderId="10" xfId="0" applyNumberFormat="1" applyBorder="1" applyAlignment="1" applyProtection="1">
      <alignment horizontal="right" wrapText="1"/>
      <protection hidden="1"/>
    </xf>
    <xf numFmtId="0" fontId="20" fillId="2" borderId="9" xfId="0" applyFont="1" applyFill="1" applyBorder="1" applyAlignment="1" applyProtection="1">
      <alignment horizontal="left"/>
      <protection hidden="1"/>
    </xf>
    <xf numFmtId="49" fontId="0" fillId="2" borderId="0" xfId="0" applyNumberFormat="1" applyFill="1" applyAlignment="1" applyProtection="1">
      <alignment horizontal="left"/>
      <protection hidden="1"/>
    </xf>
    <xf numFmtId="3" fontId="0" fillId="2" borderId="0" xfId="0" applyNumberFormat="1" applyFill="1" applyAlignment="1" applyProtection="1">
      <alignment horizontal="right"/>
      <protection hidden="1"/>
    </xf>
    <xf numFmtId="3" fontId="0" fillId="0" borderId="10" xfId="0" applyNumberFormat="1" applyBorder="1" applyAlignment="1" applyProtection="1">
      <alignment horizontal="right" wrapText="1"/>
      <protection hidden="1"/>
    </xf>
    <xf numFmtId="3" fontId="0" fillId="2" borderId="0" xfId="0" applyNumberFormat="1" applyFill="1" applyAlignment="1" applyProtection="1">
      <alignment horizontal="right" wrapText="1"/>
      <protection hidden="1"/>
    </xf>
    <xf numFmtId="0" fontId="6" fillId="10" borderId="10" xfId="0" applyFont="1" applyFill="1" applyBorder="1" applyAlignment="1" applyProtection="1">
      <alignment horizontal="right" wrapText="1"/>
      <protection hidden="1"/>
    </xf>
    <xf numFmtId="0" fontId="6" fillId="0" borderId="10" xfId="0" applyFont="1" applyBorder="1" applyAlignment="1" applyProtection="1">
      <alignment horizontal="left"/>
      <protection hidden="1"/>
    </xf>
    <xf numFmtId="168" fontId="4" fillId="2" borderId="10" xfId="2" applyNumberFormat="1" applyFill="1" applyBorder="1" applyAlignment="1" applyProtection="1">
      <alignment horizontal="right"/>
      <protection hidden="1"/>
    </xf>
    <xf numFmtId="168" fontId="4" fillId="2" borderId="0" xfId="2" applyNumberFormat="1" applyFill="1" applyBorder="1" applyAlignment="1" applyProtection="1">
      <alignment horizontal="right"/>
      <protection hidden="1"/>
    </xf>
    <xf numFmtId="49" fontId="20" fillId="2" borderId="0" xfId="0" applyNumberFormat="1" applyFont="1" applyFill="1" applyAlignment="1" applyProtection="1">
      <alignment horizontal="left" vertical="center"/>
      <protection hidden="1"/>
    </xf>
    <xf numFmtId="0" fontId="0" fillId="2" borderId="0" xfId="0" applyFill="1" applyAlignment="1" applyProtection="1">
      <alignment horizontal="center"/>
      <protection hidden="1"/>
    </xf>
    <xf numFmtId="0" fontId="20" fillId="2" borderId="0" xfId="0" applyFont="1" applyFill="1" applyProtection="1">
      <protection hidden="1"/>
    </xf>
    <xf numFmtId="0" fontId="20" fillId="2" borderId="5" xfId="0" applyFont="1" applyFill="1" applyBorder="1" applyProtection="1">
      <protection hidden="1"/>
    </xf>
    <xf numFmtId="0" fontId="0" fillId="2" borderId="5" xfId="0" applyFill="1" applyBorder="1" applyAlignment="1" applyProtection="1">
      <alignment horizontal="center"/>
      <protection hidden="1"/>
    </xf>
    <xf numFmtId="0" fontId="30" fillId="2" borderId="0" xfId="0" applyFont="1" applyFill="1" applyAlignment="1" applyProtection="1">
      <alignment horizontal="right"/>
      <protection hidden="1"/>
    </xf>
    <xf numFmtId="0" fontId="0" fillId="2" borderId="13" xfId="0" applyFill="1" applyBorder="1" applyAlignment="1" applyProtection="1">
      <alignment horizontal="left" wrapText="1" indent="1"/>
      <protection hidden="1"/>
    </xf>
    <xf numFmtId="3" fontId="0" fillId="0" borderId="13" xfId="0" applyNumberFormat="1" applyBorder="1" applyAlignment="1" applyProtection="1">
      <alignment horizontal="right" vertical="center"/>
      <protection hidden="1"/>
    </xf>
    <xf numFmtId="0" fontId="0" fillId="0" borderId="9" xfId="0" applyBorder="1" applyAlignment="1" applyProtection="1">
      <alignment horizontal="right" vertical="center" wrapText="1"/>
      <protection hidden="1"/>
    </xf>
    <xf numFmtId="3" fontId="0" fillId="0" borderId="11" xfId="0" applyNumberFormat="1" applyBorder="1" applyAlignment="1" applyProtection="1">
      <alignment horizontal="right" vertical="center"/>
      <protection hidden="1"/>
    </xf>
    <xf numFmtId="0" fontId="0" fillId="2" borderId="14" xfId="0" applyFill="1" applyBorder="1" applyAlignment="1" applyProtection="1">
      <alignment horizontal="left" wrapText="1" indent="1"/>
      <protection hidden="1"/>
    </xf>
    <xf numFmtId="0" fontId="0" fillId="0" borderId="14" xfId="0" applyBorder="1" applyAlignment="1" applyProtection="1">
      <alignment horizontal="right" vertical="center" wrapText="1"/>
      <protection hidden="1"/>
    </xf>
    <xf numFmtId="3" fontId="0" fillId="0" borderId="14" xfId="0" applyNumberFormat="1" applyBorder="1" applyAlignment="1" applyProtection="1">
      <alignment horizontal="right" vertical="center"/>
      <protection hidden="1"/>
    </xf>
    <xf numFmtId="0" fontId="0" fillId="0" borderId="13" xfId="0" applyBorder="1" applyAlignment="1" applyProtection="1">
      <alignment horizontal="right" vertical="center" wrapText="1"/>
      <protection hidden="1"/>
    </xf>
    <xf numFmtId="9" fontId="0" fillId="0" borderId="14" xfId="0" applyNumberFormat="1" applyBorder="1" applyAlignment="1" applyProtection="1">
      <alignment horizontal="right" vertical="center" wrapText="1"/>
      <protection hidden="1"/>
    </xf>
    <xf numFmtId="9" fontId="0" fillId="0" borderId="13" xfId="0" applyNumberFormat="1" applyBorder="1" applyAlignment="1" applyProtection="1">
      <alignment horizontal="right" vertical="center" wrapText="1"/>
      <protection hidden="1"/>
    </xf>
    <xf numFmtId="9" fontId="0" fillId="0" borderId="10" xfId="0" applyNumberFormat="1" applyBorder="1" applyAlignment="1" applyProtection="1">
      <alignment horizontal="right" vertical="center" wrapText="1"/>
      <protection hidden="1"/>
    </xf>
    <xf numFmtId="170" fontId="0" fillId="2" borderId="10" xfId="0" applyNumberFormat="1" applyFill="1" applyBorder="1" applyAlignment="1" applyProtection="1">
      <alignment horizontal="right" vertical="top" wrapText="1"/>
      <protection hidden="1"/>
    </xf>
    <xf numFmtId="0" fontId="0" fillId="2" borderId="10" xfId="0" applyFill="1" applyBorder="1" applyAlignment="1" applyProtection="1">
      <alignment horizontal="right" vertical="top" wrapText="1"/>
      <protection hidden="1"/>
    </xf>
    <xf numFmtId="170" fontId="0" fillId="0" borderId="10" xfId="0" applyNumberFormat="1" applyBorder="1" applyAlignment="1" applyProtection="1">
      <alignment horizontal="right" vertical="top" wrapText="1"/>
      <protection hidden="1"/>
    </xf>
    <xf numFmtId="0" fontId="11" fillId="2" borderId="0" xfId="0" applyFont="1" applyFill="1" applyAlignment="1" applyProtection="1">
      <alignment horizontal="left" vertical="top" wrapText="1"/>
      <protection hidden="1"/>
    </xf>
    <xf numFmtId="0" fontId="30" fillId="10" borderId="13" xfId="0" applyFont="1" applyFill="1" applyBorder="1" applyAlignment="1" applyProtection="1">
      <alignment horizontal="right"/>
      <protection hidden="1"/>
    </xf>
    <xf numFmtId="0" fontId="18" fillId="2" borderId="0" xfId="0" applyFont="1" applyFill="1" applyAlignment="1" applyProtection="1">
      <alignment horizontal="right" vertical="center"/>
      <protection hidden="1"/>
    </xf>
    <xf numFmtId="4" fontId="0" fillId="2" borderId="0" xfId="0" applyNumberFormat="1" applyFill="1" applyProtection="1">
      <protection hidden="1"/>
    </xf>
    <xf numFmtId="0" fontId="0" fillId="0" borderId="12" xfId="0" applyBorder="1" applyAlignment="1" applyProtection="1">
      <alignment horizontal="right"/>
      <protection hidden="1"/>
    </xf>
    <xf numFmtId="0" fontId="20" fillId="2" borderId="0" xfId="0" applyFont="1" applyFill="1" applyAlignment="1" applyProtection="1">
      <alignment horizontal="left" vertical="center"/>
      <protection hidden="1"/>
    </xf>
    <xf numFmtId="9" fontId="0" fillId="0" borderId="10" xfId="0" applyNumberFormat="1" applyBorder="1" applyAlignment="1" applyProtection="1">
      <alignment horizontal="right"/>
      <protection hidden="1"/>
    </xf>
    <xf numFmtId="0" fontId="0" fillId="2" borderId="1" xfId="0" applyFill="1" applyBorder="1" applyAlignment="1" applyProtection="1">
      <alignment horizontal="center"/>
      <protection hidden="1"/>
    </xf>
    <xf numFmtId="0" fontId="0" fillId="0" borderId="0" xfId="0" applyAlignment="1" applyProtection="1">
      <alignment horizontal="center"/>
      <protection hidden="1"/>
    </xf>
    <xf numFmtId="0" fontId="38" fillId="7" borderId="1" xfId="0" applyFont="1" applyFill="1" applyBorder="1" applyAlignment="1" applyProtection="1">
      <alignment horizontal="right" wrapText="1"/>
      <protection hidden="1"/>
    </xf>
    <xf numFmtId="0" fontId="0" fillId="2" borderId="14" xfId="0" applyFill="1" applyBorder="1" applyAlignment="1" applyProtection="1">
      <alignment horizontal="left" wrapText="1"/>
      <protection hidden="1"/>
    </xf>
    <xf numFmtId="0" fontId="0" fillId="2" borderId="14" xfId="0" applyFill="1" applyBorder="1" applyAlignment="1" applyProtection="1">
      <alignment horizontal="right"/>
      <protection hidden="1"/>
    </xf>
    <xf numFmtId="2" fontId="0" fillId="2" borderId="0" xfId="0" applyNumberFormat="1" applyFill="1" applyAlignment="1" applyProtection="1">
      <alignment horizontal="right"/>
      <protection hidden="1"/>
    </xf>
    <xf numFmtId="0" fontId="0" fillId="2" borderId="0" xfId="0" applyFill="1" applyAlignment="1" applyProtection="1">
      <alignment horizontal="left" wrapText="1" indent="1"/>
      <protection hidden="1"/>
    </xf>
    <xf numFmtId="4" fontId="0" fillId="2" borderId="0" xfId="1" applyNumberFormat="1" applyFont="1" applyFill="1" applyBorder="1" applyAlignment="1" applyProtection="1">
      <alignment horizontal="right" vertical="top" wrapText="1"/>
      <protection hidden="1"/>
    </xf>
    <xf numFmtId="4" fontId="0" fillId="2" borderId="0" xfId="0" applyNumberFormat="1" applyFill="1" applyAlignment="1" applyProtection="1">
      <alignment horizontal="right"/>
      <protection hidden="1"/>
    </xf>
    <xf numFmtId="0" fontId="6" fillId="8" borderId="10" xfId="0" applyFont="1" applyFill="1" applyBorder="1" applyAlignment="1" applyProtection="1">
      <alignment horizontal="left" wrapText="1"/>
      <protection hidden="1"/>
    </xf>
    <xf numFmtId="1" fontId="0" fillId="2" borderId="10" xfId="0" applyNumberFormat="1" applyFill="1" applyBorder="1" applyAlignment="1" applyProtection="1">
      <alignment horizontal="right"/>
      <protection hidden="1"/>
    </xf>
    <xf numFmtId="167" fontId="0" fillId="2" borderId="10" xfId="0" applyNumberFormat="1" applyFill="1" applyBorder="1" applyProtection="1">
      <protection hidden="1"/>
    </xf>
    <xf numFmtId="167" fontId="0" fillId="2" borderId="0" xfId="0" applyNumberFormat="1" applyFill="1" applyProtection="1">
      <protection hidden="1"/>
    </xf>
    <xf numFmtId="2" fontId="0" fillId="2" borderId="10" xfId="0" applyNumberFormat="1" applyFill="1" applyBorder="1" applyAlignment="1" applyProtection="1">
      <alignment horizontal="right" wrapText="1"/>
      <protection hidden="1"/>
    </xf>
    <xf numFmtId="1" fontId="0" fillId="0" borderId="10" xfId="0" applyNumberFormat="1" applyBorder="1" applyAlignment="1" applyProtection="1">
      <alignment horizontal="right"/>
      <protection hidden="1"/>
    </xf>
    <xf numFmtId="1" fontId="0" fillId="2" borderId="0" xfId="0" applyNumberFormat="1" applyFill="1" applyAlignment="1" applyProtection="1">
      <alignment horizontal="right"/>
      <protection hidden="1"/>
    </xf>
    <xf numFmtId="0" fontId="20" fillId="2" borderId="0" xfId="0" applyFont="1" applyFill="1" applyAlignment="1" applyProtection="1">
      <alignment horizontal="left" vertical="center" wrapText="1"/>
      <protection hidden="1"/>
    </xf>
    <xf numFmtId="0" fontId="6" fillId="2" borderId="0" xfId="0" applyFont="1" applyFill="1" applyAlignment="1" applyProtection="1">
      <alignment wrapText="1"/>
      <protection hidden="1"/>
    </xf>
    <xf numFmtId="0" fontId="6" fillId="2" borderId="0" xfId="0" applyFont="1" applyFill="1" applyAlignment="1" applyProtection="1">
      <alignment horizontal="center" wrapText="1"/>
      <protection hidden="1"/>
    </xf>
    <xf numFmtId="0" fontId="16" fillId="2" borderId="0" xfId="0" applyFont="1" applyFill="1" applyAlignment="1" applyProtection="1">
      <alignment horizontal="left" wrapText="1" indent="1"/>
      <protection hidden="1"/>
    </xf>
    <xf numFmtId="0" fontId="5" fillId="2" borderId="0" xfId="0" applyFont="1" applyFill="1" applyAlignment="1" applyProtection="1">
      <alignment wrapText="1"/>
      <protection hidden="1"/>
    </xf>
    <xf numFmtId="0" fontId="16" fillId="2" borderId="0" xfId="0" applyFont="1" applyFill="1" applyProtection="1">
      <protection hidden="1"/>
    </xf>
    <xf numFmtId="0" fontId="16" fillId="2" borderId="0" xfId="0" applyFont="1" applyFill="1" applyAlignment="1" applyProtection="1">
      <alignment horizontal="center"/>
      <protection hidden="1"/>
    </xf>
    <xf numFmtId="3" fontId="5" fillId="2" borderId="0" xfId="0" applyNumberFormat="1" applyFont="1" applyFill="1" applyAlignment="1" applyProtection="1">
      <alignment wrapText="1"/>
      <protection hidden="1"/>
    </xf>
    <xf numFmtId="3" fontId="16" fillId="2" borderId="0" xfId="0" applyNumberFormat="1" applyFont="1" applyFill="1" applyProtection="1">
      <protection hidden="1"/>
    </xf>
    <xf numFmtId="0" fontId="16" fillId="2" borderId="0" xfId="0" applyFont="1" applyFill="1" applyAlignment="1" applyProtection="1">
      <alignment wrapText="1"/>
      <protection hidden="1"/>
    </xf>
    <xf numFmtId="0" fontId="17" fillId="2" borderId="0" xfId="0" applyFont="1" applyFill="1" applyAlignment="1" applyProtection="1">
      <alignment wrapText="1"/>
      <protection hidden="1"/>
    </xf>
    <xf numFmtId="0" fontId="15" fillId="2" borderId="0" xfId="0" applyFont="1" applyFill="1" applyAlignment="1" applyProtection="1">
      <alignment horizontal="center"/>
      <protection hidden="1"/>
    </xf>
    <xf numFmtId="0" fontId="15" fillId="2" borderId="0" xfId="0" applyFont="1" applyFill="1" applyAlignment="1" applyProtection="1">
      <alignment horizontal="center" wrapText="1"/>
      <protection hidden="1"/>
    </xf>
    <xf numFmtId="0" fontId="15" fillId="2" borderId="0" xfId="0" applyFont="1" applyFill="1" applyAlignment="1" applyProtection="1">
      <alignment wrapText="1"/>
      <protection hidden="1"/>
    </xf>
    <xf numFmtId="0" fontId="15" fillId="2" borderId="1" xfId="0" applyFont="1" applyFill="1" applyBorder="1" applyAlignment="1" applyProtection="1">
      <alignment horizontal="center"/>
      <protection hidden="1"/>
    </xf>
    <xf numFmtId="0" fontId="15" fillId="2" borderId="1" xfId="0" applyFont="1" applyFill="1" applyBorder="1" applyAlignment="1" applyProtection="1">
      <alignment horizontal="center" wrapText="1"/>
      <protection hidden="1"/>
    </xf>
    <xf numFmtId="3" fontId="16" fillId="2" borderId="0" xfId="0" applyNumberFormat="1" applyFont="1" applyFill="1" applyAlignment="1" applyProtection="1">
      <alignment horizontal="center"/>
      <protection hidden="1"/>
    </xf>
    <xf numFmtId="0" fontId="6" fillId="2" borderId="0" xfId="0" applyFont="1" applyFill="1" applyAlignment="1" applyProtection="1">
      <alignment horizontal="left" wrapText="1"/>
      <protection hidden="1"/>
    </xf>
    <xf numFmtId="0" fontId="14" fillId="2" borderId="0" xfId="0" applyFont="1" applyFill="1" applyAlignment="1" applyProtection="1">
      <alignment horizontal="center"/>
      <protection hidden="1"/>
    </xf>
    <xf numFmtId="0" fontId="4" fillId="2" borderId="0" xfId="5" applyFont="1" applyFill="1" applyProtection="1">
      <protection hidden="1"/>
    </xf>
    <xf numFmtId="0" fontId="30" fillId="2" borderId="13" xfId="5" applyFont="1" applyFill="1" applyBorder="1" applyProtection="1">
      <protection hidden="1"/>
    </xf>
    <xf numFmtId="0" fontId="4" fillId="2" borderId="13" xfId="5" applyFont="1" applyFill="1" applyBorder="1" applyAlignment="1" applyProtection="1">
      <alignment horizontal="center" vertical="center" wrapText="1"/>
      <protection hidden="1"/>
    </xf>
    <xf numFmtId="0" fontId="30" fillId="0" borderId="12" xfId="5" applyFont="1" applyBorder="1" applyProtection="1">
      <protection hidden="1"/>
    </xf>
    <xf numFmtId="0" fontId="4" fillId="2" borderId="9" xfId="5" applyFont="1" applyFill="1" applyBorder="1" applyAlignment="1" applyProtection="1">
      <alignment horizontal="center" vertical="center" wrapText="1"/>
      <protection hidden="1"/>
    </xf>
    <xf numFmtId="0" fontId="35" fillId="0" borderId="9" xfId="5" applyFont="1" applyBorder="1" applyAlignment="1" applyProtection="1">
      <alignment horizontal="center" vertical="center" wrapText="1"/>
      <protection hidden="1"/>
    </xf>
    <xf numFmtId="0" fontId="35" fillId="0" borderId="11" xfId="5" applyFont="1" applyBorder="1" applyAlignment="1" applyProtection="1">
      <alignment horizontal="center" vertical="center" wrapText="1"/>
      <protection hidden="1"/>
    </xf>
    <xf numFmtId="0" fontId="4" fillId="0" borderId="10" xfId="5" applyFont="1" applyBorder="1" applyAlignment="1" applyProtection="1">
      <alignment horizontal="left" indent="1"/>
      <protection hidden="1"/>
    </xf>
    <xf numFmtId="169" fontId="4" fillId="2" borderId="10" xfId="5" applyNumberFormat="1" applyFont="1" applyFill="1" applyBorder="1" applyAlignment="1" applyProtection="1">
      <alignment horizontal="right" vertical="center" wrapText="1"/>
      <protection hidden="1"/>
    </xf>
    <xf numFmtId="169" fontId="9" fillId="0" borderId="10" xfId="5" applyNumberFormat="1" applyFont="1" applyBorder="1" applyAlignment="1" applyProtection="1">
      <alignment horizontal="right" vertical="center" wrapText="1"/>
      <protection hidden="1"/>
    </xf>
    <xf numFmtId="169" fontId="4" fillId="2" borderId="9" xfId="5" applyNumberFormat="1" applyFont="1" applyFill="1" applyBorder="1" applyAlignment="1" applyProtection="1">
      <alignment horizontal="right" vertical="center" wrapText="1"/>
      <protection hidden="1"/>
    </xf>
    <xf numFmtId="169" fontId="9" fillId="0" borderId="9" xfId="5" applyNumberFormat="1" applyFont="1" applyBorder="1" applyAlignment="1" applyProtection="1">
      <alignment horizontal="right" vertical="center" wrapText="1"/>
      <protection hidden="1"/>
    </xf>
    <xf numFmtId="169" fontId="9" fillId="0" borderId="11" xfId="5" applyNumberFormat="1" applyFont="1" applyBorder="1" applyAlignment="1" applyProtection="1">
      <alignment horizontal="right" vertical="center" wrapText="1"/>
      <protection hidden="1"/>
    </xf>
    <xf numFmtId="0" fontId="4" fillId="2" borderId="10" xfId="5" applyFont="1" applyFill="1" applyBorder="1" applyAlignment="1" applyProtection="1">
      <alignment horizontal="left" indent="1"/>
      <protection hidden="1"/>
    </xf>
    <xf numFmtId="0" fontId="30" fillId="2" borderId="12" xfId="5" applyFont="1" applyFill="1" applyBorder="1" applyProtection="1">
      <protection hidden="1"/>
    </xf>
    <xf numFmtId="0" fontId="9" fillId="2" borderId="14" xfId="5" applyFont="1" applyFill="1" applyBorder="1" applyAlignment="1" applyProtection="1">
      <alignment horizontal="left" indent="1"/>
      <protection hidden="1"/>
    </xf>
    <xf numFmtId="0" fontId="30" fillId="2" borderId="10" xfId="5" applyFont="1" applyFill="1" applyBorder="1" applyProtection="1">
      <protection hidden="1"/>
    </xf>
    <xf numFmtId="0" fontId="6" fillId="8" borderId="10" xfId="0" applyFont="1" applyFill="1" applyBorder="1" applyAlignment="1" applyProtection="1">
      <alignment horizontal="right" vertical="center"/>
      <protection hidden="1"/>
    </xf>
    <xf numFmtId="0" fontId="6" fillId="2" borderId="10" xfId="0" applyFont="1" applyFill="1" applyBorder="1" applyAlignment="1" applyProtection="1">
      <alignment horizontal="left" wrapText="1"/>
      <protection hidden="1"/>
    </xf>
    <xf numFmtId="0" fontId="0" fillId="2" borderId="5" xfId="0" applyFill="1" applyBorder="1" applyProtection="1">
      <protection hidden="1"/>
    </xf>
    <xf numFmtId="0" fontId="0" fillId="8" borderId="10" xfId="0" applyFill="1" applyBorder="1" applyProtection="1">
      <protection hidden="1"/>
    </xf>
    <xf numFmtId="0" fontId="23" fillId="2" borderId="0" xfId="0" applyFont="1" applyFill="1" applyAlignment="1" applyProtection="1">
      <alignment vertical="center"/>
      <protection hidden="1"/>
    </xf>
    <xf numFmtId="0" fontId="0" fillId="2" borderId="10" xfId="0" applyFill="1" applyBorder="1" applyAlignment="1" applyProtection="1">
      <alignment horizontal="right" vertical="center"/>
      <protection hidden="1"/>
    </xf>
    <xf numFmtId="0" fontId="0" fillId="2" borderId="0" xfId="0" applyFill="1" applyAlignment="1" applyProtection="1">
      <alignment horizontal="right" vertical="center"/>
      <protection hidden="1"/>
    </xf>
    <xf numFmtId="0" fontId="11" fillId="2" borderId="0" xfId="0" applyFont="1" applyFill="1" applyAlignment="1" applyProtection="1">
      <alignment horizontal="left" vertical="center"/>
      <protection hidden="1"/>
    </xf>
    <xf numFmtId="9" fontId="0" fillId="2" borderId="10" xfId="0" applyNumberFormat="1" applyFill="1" applyBorder="1" applyAlignment="1" applyProtection="1">
      <alignment horizontal="right" vertical="center"/>
      <protection hidden="1"/>
    </xf>
    <xf numFmtId="0" fontId="0" fillId="2" borderId="0" xfId="0" applyFill="1" applyAlignment="1" applyProtection="1">
      <alignment horizontal="left" wrapText="1"/>
      <protection hidden="1"/>
    </xf>
    <xf numFmtId="0" fontId="6" fillId="8" borderId="10" xfId="0" applyFont="1" applyFill="1" applyBorder="1" applyProtection="1">
      <protection hidden="1"/>
    </xf>
    <xf numFmtId="169" fontId="0" fillId="2" borderId="10" xfId="0" applyNumberFormat="1" applyFill="1" applyBorder="1" applyProtection="1">
      <protection hidden="1"/>
    </xf>
    <xf numFmtId="168" fontId="4" fillId="2" borderId="10" xfId="1" applyNumberFormat="1" applyFill="1" applyBorder="1" applyAlignment="1" applyProtection="1">
      <alignment horizontal="right" wrapText="1"/>
      <protection hidden="1"/>
    </xf>
    <xf numFmtId="10" fontId="0" fillId="2" borderId="0" xfId="1" applyNumberFormat="1" applyFont="1" applyFill="1" applyAlignment="1" applyProtection="1">
      <alignment horizontal="right" wrapText="1"/>
      <protection hidden="1"/>
    </xf>
    <xf numFmtId="0" fontId="20" fillId="2" borderId="0" xfId="0" applyFont="1" applyFill="1" applyAlignment="1" applyProtection="1">
      <alignment horizontal="right" vertical="center" wrapText="1"/>
      <protection hidden="1"/>
    </xf>
    <xf numFmtId="0" fontId="20" fillId="2" borderId="0" xfId="0" applyFont="1" applyFill="1" applyAlignment="1" applyProtection="1">
      <alignment vertical="center" wrapText="1"/>
      <protection hidden="1"/>
    </xf>
    <xf numFmtId="0" fontId="11" fillId="2" borderId="5" xfId="0" applyFont="1" applyFill="1" applyBorder="1" applyProtection="1">
      <protection hidden="1"/>
    </xf>
    <xf numFmtId="0" fontId="0" fillId="2" borderId="0" xfId="0" applyFill="1" applyAlignment="1" applyProtection="1">
      <alignment horizontal="left" vertical="center" wrapText="1"/>
      <protection hidden="1"/>
    </xf>
    <xf numFmtId="3" fontId="0" fillId="0" borderId="10" xfId="0" applyNumberFormat="1" applyBorder="1" applyProtection="1">
      <protection hidden="1"/>
    </xf>
    <xf numFmtId="165" fontId="0" fillId="2" borderId="0" xfId="1" applyFont="1" applyFill="1" applyBorder="1" applyAlignment="1" applyProtection="1">
      <alignment horizontal="center" vertical="top" wrapText="1"/>
      <protection hidden="1"/>
    </xf>
    <xf numFmtId="3" fontId="6" fillId="2" borderId="0" xfId="0" applyNumberFormat="1" applyFont="1" applyFill="1" applyProtection="1">
      <protection hidden="1"/>
    </xf>
    <xf numFmtId="0" fontId="0" fillId="2" borderId="12" xfId="0" applyFill="1" applyBorder="1" applyAlignment="1" applyProtection="1">
      <alignment horizontal="left" wrapText="1"/>
      <protection hidden="1"/>
    </xf>
    <xf numFmtId="9" fontId="11" fillId="2" borderId="0" xfId="2" applyFont="1" applyFill="1" applyAlignment="1" applyProtection="1">
      <alignment horizontal="left"/>
      <protection hidden="1"/>
    </xf>
    <xf numFmtId="9" fontId="0" fillId="2" borderId="0" xfId="2" applyFont="1" applyFill="1" applyAlignment="1" applyProtection="1">
      <alignment horizontal="center"/>
      <protection hidden="1"/>
    </xf>
    <xf numFmtId="0" fontId="20" fillId="2" borderId="5" xfId="0" applyFont="1" applyFill="1" applyBorder="1" applyAlignment="1" applyProtection="1">
      <alignment horizontal="left" vertical="center" wrapText="1"/>
      <protection hidden="1"/>
    </xf>
    <xf numFmtId="3" fontId="6" fillId="8" borderId="10" xfId="0" applyNumberFormat="1" applyFont="1" applyFill="1" applyBorder="1" applyAlignment="1" applyProtection="1">
      <alignment horizontal="right"/>
      <protection hidden="1"/>
    </xf>
    <xf numFmtId="0" fontId="0" fillId="2" borderId="0" xfId="0" applyFill="1" applyAlignment="1" applyProtection="1">
      <alignment horizontal="left" vertical="top"/>
      <protection hidden="1"/>
    </xf>
    <xf numFmtId="3" fontId="6" fillId="2" borderId="10" xfId="0" applyNumberFormat="1" applyFont="1" applyFill="1" applyBorder="1" applyAlignment="1" applyProtection="1">
      <alignment horizontal="left"/>
      <protection hidden="1"/>
    </xf>
    <xf numFmtId="0" fontId="0" fillId="2" borderId="5" xfId="0" applyFill="1" applyBorder="1" applyAlignment="1" applyProtection="1">
      <alignment wrapText="1"/>
      <protection hidden="1"/>
    </xf>
    <xf numFmtId="0" fontId="20" fillId="2" borderId="5" xfId="0" applyFont="1" applyFill="1" applyBorder="1" applyAlignment="1" applyProtection="1">
      <alignment vertical="center"/>
      <protection hidden="1"/>
    </xf>
    <xf numFmtId="0" fontId="24" fillId="8" borderId="10" xfId="0" applyFont="1" applyFill="1" applyBorder="1" applyAlignment="1" applyProtection="1">
      <alignment horizontal="left" wrapText="1"/>
      <protection hidden="1"/>
    </xf>
    <xf numFmtId="49" fontId="20" fillId="2" borderId="0" xfId="0" applyNumberFormat="1" applyFont="1" applyFill="1" applyAlignment="1">
      <alignment horizontal="left" vertical="top" wrapText="1"/>
    </xf>
    <xf numFmtId="0" fontId="20" fillId="2" borderId="0" xfId="0" applyFont="1" applyFill="1" applyAlignment="1">
      <alignment horizontal="left"/>
    </xf>
    <xf numFmtId="0" fontId="42" fillId="2" borderId="0" xfId="0" applyFont="1" applyFill="1" applyAlignment="1">
      <alignment horizontal="left"/>
    </xf>
    <xf numFmtId="0" fontId="43" fillId="7" borderId="7" xfId="6" applyFont="1" applyFill="1" applyBorder="1" applyAlignment="1">
      <alignment horizontal="left" vertical="center"/>
    </xf>
    <xf numFmtId="0" fontId="37" fillId="0" borderId="0" xfId="0" applyFont="1" applyAlignment="1">
      <alignment horizontal="left" vertical="center" wrapText="1"/>
    </xf>
    <xf numFmtId="49" fontId="20" fillId="2" borderId="0" xfId="0" applyNumberFormat="1" applyFont="1" applyFill="1" applyAlignment="1">
      <alignment horizontal="left" vertical="center" wrapText="1"/>
    </xf>
    <xf numFmtId="0" fontId="20" fillId="2" borderId="5" xfId="0" applyFont="1" applyFill="1" applyBorder="1" applyAlignment="1" applyProtection="1">
      <alignment horizontal="left" vertical="center" wrapText="1"/>
      <protection hidden="1"/>
    </xf>
    <xf numFmtId="0" fontId="0" fillId="2" borderId="12" xfId="0" applyFill="1" applyBorder="1" applyAlignment="1" applyProtection="1">
      <alignment horizontal="left" wrapText="1"/>
      <protection hidden="1"/>
    </xf>
    <xf numFmtId="0" fontId="0" fillId="2" borderId="9" xfId="0" applyFill="1" applyBorder="1" applyAlignment="1" applyProtection="1">
      <alignment horizontal="left" wrapText="1"/>
      <protection hidden="1"/>
    </xf>
    <xf numFmtId="0" fontId="0" fillId="2" borderId="11" xfId="0" applyFill="1" applyBorder="1" applyAlignment="1" applyProtection="1">
      <alignment horizontal="left" wrapText="1"/>
      <protection hidden="1"/>
    </xf>
    <xf numFmtId="0" fontId="20" fillId="2" borderId="5"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30" fillId="8" borderId="10" xfId="5" applyFont="1" applyFill="1" applyBorder="1" applyAlignment="1" applyProtection="1">
      <alignment horizontal="center" vertical="center" wrapText="1"/>
      <protection hidden="1"/>
    </xf>
    <xf numFmtId="0" fontId="30" fillId="8" borderId="13" xfId="5"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wrapText="1"/>
      <protection hidden="1"/>
    </xf>
    <xf numFmtId="0" fontId="20" fillId="2" borderId="0" xfId="0" applyFont="1" applyFill="1" applyAlignment="1" applyProtection="1">
      <alignment horizontal="left"/>
      <protection hidden="1"/>
    </xf>
    <xf numFmtId="0" fontId="20" fillId="2" borderId="0" xfId="0" applyFont="1" applyFill="1" applyAlignment="1" applyProtection="1">
      <alignment horizontal="left" wrapText="1"/>
      <protection hidden="1"/>
    </xf>
    <xf numFmtId="0" fontId="20" fillId="0" borderId="1" xfId="0" applyFont="1" applyBorder="1" applyAlignment="1" applyProtection="1">
      <alignment horizontal="left" vertical="center" wrapText="1"/>
      <protection hidden="1"/>
    </xf>
    <xf numFmtId="0" fontId="15" fillId="2" borderId="0" xfId="0" applyFont="1" applyFill="1" applyAlignment="1" applyProtection="1">
      <alignment horizontal="left" vertical="center"/>
      <protection hidden="1"/>
    </xf>
    <xf numFmtId="0" fontId="34" fillId="2" borderId="0" xfId="0" applyFont="1" applyFill="1" applyAlignment="1" applyProtection="1">
      <alignment horizontal="left"/>
      <protection hidden="1"/>
    </xf>
    <xf numFmtId="0" fontId="34" fillId="2" borderId="5" xfId="0" applyFont="1" applyFill="1" applyBorder="1" applyAlignment="1" applyProtection="1">
      <alignment horizontal="left"/>
      <protection hidden="1"/>
    </xf>
    <xf numFmtId="0" fontId="20" fillId="2" borderId="0" xfId="0" applyFont="1" applyFill="1" applyAlignment="1" applyProtection="1">
      <alignment horizontal="left" vertical="top"/>
      <protection hidden="1"/>
    </xf>
    <xf numFmtId="0" fontId="20" fillId="0" borderId="5" xfId="0" applyFont="1" applyBorder="1" applyAlignment="1" applyProtection="1">
      <alignment horizontal="left" vertical="top"/>
      <protection hidden="1"/>
    </xf>
    <xf numFmtId="3" fontId="15" fillId="0" borderId="0" xfId="0" applyNumberFormat="1" applyFont="1" applyAlignment="1" applyProtection="1">
      <alignment horizontal="left" vertical="center"/>
      <protection hidden="1"/>
    </xf>
    <xf numFmtId="0" fontId="30" fillId="10" borderId="13" xfId="0" applyFont="1" applyFill="1" applyBorder="1" applyAlignment="1" applyProtection="1">
      <alignment horizontal="right" vertical="top"/>
      <protection hidden="1"/>
    </xf>
    <xf numFmtId="0" fontId="30" fillId="10" borderId="14" xfId="0" applyFont="1" applyFill="1" applyBorder="1" applyAlignment="1" applyProtection="1">
      <alignment horizontal="right" vertical="top"/>
      <protection hidden="1"/>
    </xf>
    <xf numFmtId="0" fontId="30" fillId="10" borderId="10" xfId="0" applyFont="1" applyFill="1" applyBorder="1" applyAlignment="1" applyProtection="1">
      <alignment horizontal="center"/>
      <protection hidden="1"/>
    </xf>
    <xf numFmtId="49" fontId="20" fillId="2" borderId="5" xfId="0" applyNumberFormat="1" applyFont="1" applyFill="1" applyBorder="1" applyAlignment="1" applyProtection="1">
      <alignment horizontal="left" vertical="center"/>
      <protection hidden="1"/>
    </xf>
    <xf numFmtId="0" fontId="20" fillId="2" borderId="5" xfId="0" applyFont="1" applyFill="1" applyBorder="1" applyAlignment="1" applyProtection="1">
      <alignment horizontal="left" vertical="top"/>
      <protection hidden="1"/>
    </xf>
    <xf numFmtId="49" fontId="20" fillId="2" borderId="5" xfId="0" applyNumberFormat="1" applyFont="1" applyFill="1" applyBorder="1" applyAlignment="1" applyProtection="1">
      <alignment horizontal="left" vertical="top"/>
      <protection hidden="1"/>
    </xf>
    <xf numFmtId="0" fontId="20" fillId="2" borderId="9" xfId="0" applyFont="1" applyFill="1" applyBorder="1" applyAlignment="1" applyProtection="1">
      <alignment horizontal="left"/>
      <protection hidden="1"/>
    </xf>
    <xf numFmtId="49" fontId="20" fillId="2" borderId="0" xfId="0" applyNumberFormat="1" applyFont="1" applyFill="1" applyAlignment="1" applyProtection="1">
      <alignment horizontal="left" vertical="center" wrapText="1"/>
      <protection hidden="1"/>
    </xf>
    <xf numFmtId="49" fontId="20" fillId="2" borderId="0" xfId="0" applyNumberFormat="1" applyFont="1" applyFill="1" applyAlignment="1" applyProtection="1">
      <alignment horizontal="left" vertical="top" wrapText="1"/>
      <protection hidden="1"/>
    </xf>
    <xf numFmtId="49" fontId="20" fillId="2" borderId="5" xfId="0" applyNumberFormat="1" applyFont="1" applyFill="1" applyBorder="1" applyAlignment="1" applyProtection="1">
      <alignment horizontal="left" vertical="center" wrapText="1"/>
      <protection hidden="1"/>
    </xf>
    <xf numFmtId="49" fontId="20" fillId="2" borderId="0" xfId="0" applyNumberFormat="1" applyFont="1" applyFill="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4" fillId="2" borderId="12" xfId="0" applyFont="1" applyFill="1" applyBorder="1" applyAlignment="1" applyProtection="1">
      <alignment horizontal="left"/>
      <protection hidden="1"/>
    </xf>
    <xf numFmtId="0" fontId="4" fillId="2" borderId="9" xfId="0" applyFont="1" applyFill="1" applyBorder="1" applyAlignment="1" applyProtection="1">
      <alignment horizontal="left"/>
      <protection hidden="1"/>
    </xf>
    <xf numFmtId="0" fontId="4" fillId="2" borderId="11" xfId="0" applyFont="1" applyFill="1" applyBorder="1" applyAlignment="1" applyProtection="1">
      <alignment horizontal="left"/>
      <protection hidden="1"/>
    </xf>
    <xf numFmtId="0" fontId="20" fillId="2" borderId="5" xfId="0" applyFont="1" applyFill="1" applyBorder="1" applyAlignment="1" applyProtection="1">
      <alignment horizontal="left"/>
      <protection hidden="1"/>
    </xf>
    <xf numFmtId="0" fontId="20" fillId="2" borderId="5" xfId="0" applyFont="1" applyFill="1" applyBorder="1" applyAlignment="1" applyProtection="1">
      <alignment horizontal="left" wrapText="1"/>
      <protection hidden="1"/>
    </xf>
    <xf numFmtId="0" fontId="32" fillId="2" borderId="6" xfId="3" applyFont="1" applyFill="1" applyBorder="1" applyAlignment="1" applyProtection="1">
      <alignment horizontal="left"/>
      <protection hidden="1"/>
    </xf>
    <xf numFmtId="0" fontId="32" fillId="2" borderId="1" xfId="3" applyFont="1" applyFill="1" applyBorder="1" applyAlignment="1" applyProtection="1">
      <alignment horizontal="left" wrapText="1"/>
      <protection hidden="1"/>
    </xf>
    <xf numFmtId="0" fontId="32" fillId="2" borderId="1" xfId="3" applyFont="1" applyFill="1" applyBorder="1" applyAlignment="1" applyProtection="1">
      <alignment horizontal="left"/>
      <protection hidden="1"/>
    </xf>
    <xf numFmtId="0" fontId="32" fillId="2" borderId="9" xfId="3" applyFont="1" applyFill="1" applyBorder="1" applyAlignment="1" applyProtection="1">
      <alignment horizontal="left" wrapText="1"/>
      <protection hidden="1"/>
    </xf>
    <xf numFmtId="0" fontId="32" fillId="2" borderId="6" xfId="3" applyFont="1" applyFill="1" applyBorder="1" applyAlignment="1" applyProtection="1">
      <alignment horizontal="left" vertical="center" wrapText="1"/>
      <protection hidden="1"/>
    </xf>
    <xf numFmtId="0" fontId="32" fillId="2" borderId="5" xfId="3" applyFont="1" applyFill="1" applyBorder="1" applyAlignment="1" applyProtection="1">
      <alignment horizontal="left" vertical="top" wrapText="1"/>
      <protection hidden="1"/>
    </xf>
    <xf numFmtId="0" fontId="32" fillId="2" borderId="0" xfId="3" applyFont="1" applyFill="1" applyAlignment="1" applyProtection="1">
      <alignment horizontal="left" wrapText="1"/>
      <protection hidden="1"/>
    </xf>
    <xf numFmtId="0" fontId="32" fillId="2" borderId="0" xfId="3" applyFont="1" applyFill="1" applyAlignment="1" applyProtection="1">
      <alignment horizontal="left" vertical="center" wrapText="1"/>
      <protection hidden="1"/>
    </xf>
    <xf numFmtId="0" fontId="20" fillId="2" borderId="0" xfId="3" applyFont="1" applyFill="1" applyAlignment="1" applyProtection="1">
      <alignment horizontal="left" vertical="center" wrapText="1"/>
      <protection hidden="1"/>
    </xf>
    <xf numFmtId="0" fontId="20" fillId="2" borderId="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left"/>
      <protection hidden="1"/>
    </xf>
  </cellXfs>
  <cellStyles count="7">
    <cellStyle name="Comma" xfId="1" builtinId="3"/>
    <cellStyle name="Comma 2" xfId="4" xr:uid="{00000000-0005-0000-0000-000001000000}"/>
    <cellStyle name="Hyperlink" xfId="6" builtinId="8"/>
    <cellStyle name="Normal" xfId="0" builtinId="0"/>
    <cellStyle name="Normal 2" xfId="3" xr:uid="{00000000-0005-0000-0000-000003000000}"/>
    <cellStyle name="Normal 3" xfId="5" xr:uid="{D81B103E-79C7-47BF-B39A-8B8E564082E5}"/>
    <cellStyle name="Percent" xfId="2" builtinId="5"/>
  </cellStyles>
  <dxfs count="0"/>
  <tableStyles count="0" defaultTableStyle="TableStyleMedium2" defaultPivotStyle="PivotStyleLight16"/>
  <colors>
    <mruColors>
      <color rgb="FF25323A"/>
      <color rgb="FFB94F2A"/>
      <color rgb="FF458087"/>
      <color rgb="FF253948"/>
      <color rgb="FF2F5496"/>
      <color rgb="FFB3A992"/>
      <color rgb="FFC0DCE8"/>
      <color rgb="FFCB960B"/>
      <color rgb="FFE4EAEF"/>
      <color rgb="FFD3D4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43294</xdr:colOff>
      <xdr:row>0</xdr:row>
      <xdr:rowOff>160464</xdr:rowOff>
    </xdr:from>
    <xdr:to>
      <xdr:col>1</xdr:col>
      <xdr:colOff>1541815</xdr:colOff>
      <xdr:row>2</xdr:row>
      <xdr:rowOff>242455</xdr:rowOff>
    </xdr:to>
    <xdr:pic>
      <xdr:nvPicPr>
        <xdr:cNvPr id="3" name="Picture 2">
          <a:extLst>
            <a:ext uri="{FF2B5EF4-FFF2-40B4-BE49-F238E27FC236}">
              <a16:creationId xmlns:a16="http://schemas.microsoft.com/office/drawing/2014/main" id="{FCB581CA-5E8C-397F-D1C5-9C75363B534D}"/>
            </a:ext>
          </a:extLst>
        </xdr:cNvPr>
        <xdr:cNvPicPr>
          <a:picLocks noChangeAspect="1"/>
        </xdr:cNvPicPr>
      </xdr:nvPicPr>
      <xdr:blipFill>
        <a:blip xmlns:r="http://schemas.openxmlformats.org/officeDocument/2006/relationships" r:embed="rId1"/>
        <a:stretch>
          <a:fillRect/>
        </a:stretch>
      </xdr:blipFill>
      <xdr:spPr>
        <a:xfrm>
          <a:off x="138544" y="160464"/>
          <a:ext cx="1498521" cy="411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DB07-3351-4F5F-94D6-6928CE3A6664}">
  <sheetPr codeName="Sheet1"/>
  <dimension ref="A2:H33"/>
  <sheetViews>
    <sheetView workbookViewId="0">
      <pane xSplit="2" ySplit="2" topLeftCell="C27" activePane="bottomRight" state="frozen"/>
      <selection pane="bottomRight" activeCell="C58" sqref="C58"/>
      <selection pane="bottomLeft" activeCell="A3" sqref="A3"/>
      <selection pane="topRight" activeCell="C1" sqref="C1"/>
    </sheetView>
  </sheetViews>
  <sheetFormatPr defaultColWidth="8.5703125" defaultRowHeight="12.75"/>
  <cols>
    <col min="1" max="1" width="0" style="25" hidden="1" customWidth="1"/>
    <col min="2" max="2" width="17" style="25" customWidth="1"/>
    <col min="3" max="3" width="42.140625" style="25" customWidth="1"/>
    <col min="4" max="4" width="10" style="25" customWidth="1"/>
    <col min="5" max="5" width="13.42578125" style="25" customWidth="1"/>
    <col min="6" max="6" width="60" style="25" customWidth="1"/>
    <col min="7" max="7" width="31" style="25" customWidth="1"/>
    <col min="8" max="16384" width="8.5703125" style="25"/>
  </cols>
  <sheetData>
    <row r="2" spans="1:8">
      <c r="A2" s="22"/>
      <c r="B2" s="26" t="s">
        <v>0</v>
      </c>
      <c r="C2" s="26" t="s">
        <v>1</v>
      </c>
      <c r="D2" s="26" t="s">
        <v>2</v>
      </c>
      <c r="E2" s="26" t="s">
        <v>3</v>
      </c>
      <c r="F2" s="26" t="s">
        <v>4</v>
      </c>
      <c r="G2" s="26" t="s">
        <v>5</v>
      </c>
      <c r="H2" s="27"/>
    </row>
    <row r="3" spans="1:8" ht="178.5">
      <c r="A3" s="22"/>
      <c r="B3" s="25" t="s">
        <v>6</v>
      </c>
      <c r="C3" s="25" t="s">
        <v>7</v>
      </c>
      <c r="D3" s="25" t="s">
        <v>8</v>
      </c>
      <c r="E3" s="25" t="s">
        <v>9</v>
      </c>
      <c r="F3" s="25" t="s">
        <v>10</v>
      </c>
      <c r="G3" s="22"/>
    </row>
    <row r="4" spans="1:8" ht="38.25">
      <c r="B4" s="25" t="s">
        <v>11</v>
      </c>
      <c r="C4" s="25" t="s">
        <v>12</v>
      </c>
      <c r="D4" s="25" t="s">
        <v>13</v>
      </c>
      <c r="E4" s="28" t="s">
        <v>14</v>
      </c>
      <c r="F4" s="25" t="s">
        <v>15</v>
      </c>
    </row>
    <row r="5" spans="1:8" ht="102">
      <c r="B5" s="25" t="s">
        <v>11</v>
      </c>
      <c r="C5" s="25" t="s">
        <v>16</v>
      </c>
      <c r="D5" s="25" t="s">
        <v>17</v>
      </c>
      <c r="E5" s="28" t="s">
        <v>18</v>
      </c>
      <c r="F5" s="25" t="s">
        <v>15</v>
      </c>
    </row>
    <row r="6" spans="1:8" ht="76.5">
      <c r="B6" s="25" t="s">
        <v>11</v>
      </c>
      <c r="C6" s="25" t="s">
        <v>19</v>
      </c>
      <c r="D6" s="25" t="s">
        <v>20</v>
      </c>
      <c r="E6" s="28" t="s">
        <v>21</v>
      </c>
      <c r="F6" s="25" t="s">
        <v>15</v>
      </c>
    </row>
    <row r="7" spans="1:8" ht="102">
      <c r="B7" s="25" t="s">
        <v>11</v>
      </c>
      <c r="C7" s="25" t="s">
        <v>22</v>
      </c>
      <c r="D7" s="25" t="s">
        <v>17</v>
      </c>
      <c r="E7" s="28" t="s">
        <v>18</v>
      </c>
      <c r="F7" s="25" t="s">
        <v>15</v>
      </c>
    </row>
    <row r="8" spans="1:8" ht="63.75">
      <c r="B8" s="25" t="s">
        <v>11</v>
      </c>
      <c r="C8" s="25" t="s">
        <v>23</v>
      </c>
      <c r="D8" s="25" t="s">
        <v>17</v>
      </c>
      <c r="E8" s="28" t="s">
        <v>18</v>
      </c>
      <c r="F8" s="25" t="s">
        <v>15</v>
      </c>
    </row>
    <row r="9" spans="1:8" ht="38.25">
      <c r="B9" s="25" t="s">
        <v>24</v>
      </c>
      <c r="C9" s="25" t="s">
        <v>25</v>
      </c>
      <c r="D9" s="25" t="s">
        <v>17</v>
      </c>
      <c r="E9" s="28" t="s">
        <v>26</v>
      </c>
      <c r="F9" s="25" t="s">
        <v>27</v>
      </c>
    </row>
    <row r="10" spans="1:8" ht="51">
      <c r="B10" s="25" t="s">
        <v>24</v>
      </c>
      <c r="C10" s="25" t="s">
        <v>28</v>
      </c>
      <c r="D10" s="25" t="s">
        <v>17</v>
      </c>
      <c r="E10" s="28" t="s">
        <v>26</v>
      </c>
      <c r="F10" s="25" t="s">
        <v>29</v>
      </c>
      <c r="G10" s="25" t="s">
        <v>30</v>
      </c>
    </row>
    <row r="11" spans="1:8" ht="89.25">
      <c r="B11" s="25" t="s">
        <v>24</v>
      </c>
      <c r="C11" s="25" t="s">
        <v>31</v>
      </c>
      <c r="D11" s="25" t="s">
        <v>17</v>
      </c>
      <c r="E11" s="28" t="s">
        <v>18</v>
      </c>
      <c r="F11" s="25" t="s">
        <v>15</v>
      </c>
    </row>
    <row r="12" spans="1:8" ht="63.75">
      <c r="B12" s="25" t="s">
        <v>32</v>
      </c>
      <c r="C12" s="25" t="s">
        <v>33</v>
      </c>
      <c r="D12" s="25" t="s">
        <v>17</v>
      </c>
      <c r="E12" s="28" t="s">
        <v>34</v>
      </c>
      <c r="F12" s="25" t="s">
        <v>15</v>
      </c>
    </row>
    <row r="13" spans="1:8" ht="51">
      <c r="B13" s="25" t="s">
        <v>32</v>
      </c>
      <c r="C13" s="25" t="s">
        <v>35</v>
      </c>
      <c r="D13" s="25" t="s">
        <v>17</v>
      </c>
      <c r="E13" s="28" t="s">
        <v>36</v>
      </c>
      <c r="F13" s="25" t="s">
        <v>15</v>
      </c>
    </row>
    <row r="14" spans="1:8" ht="63.75">
      <c r="B14" s="25" t="s">
        <v>32</v>
      </c>
      <c r="C14" s="25" t="s">
        <v>37</v>
      </c>
      <c r="D14" s="25" t="s">
        <v>17</v>
      </c>
      <c r="E14" s="28" t="s">
        <v>36</v>
      </c>
      <c r="F14" s="25" t="s">
        <v>15</v>
      </c>
    </row>
    <row r="15" spans="1:8" ht="38.25">
      <c r="B15" s="25" t="s">
        <v>38</v>
      </c>
      <c r="C15" s="25" t="s">
        <v>39</v>
      </c>
      <c r="D15" s="25" t="s">
        <v>13</v>
      </c>
      <c r="E15" s="28" t="s">
        <v>14</v>
      </c>
      <c r="F15" s="25" t="s">
        <v>15</v>
      </c>
    </row>
    <row r="16" spans="1:8" ht="63.75">
      <c r="B16" s="25" t="s">
        <v>38</v>
      </c>
      <c r="C16" s="25" t="s">
        <v>40</v>
      </c>
      <c r="D16" s="25" t="s">
        <v>13</v>
      </c>
      <c r="E16" s="28" t="s">
        <v>14</v>
      </c>
      <c r="F16" s="25" t="s">
        <v>15</v>
      </c>
    </row>
    <row r="17" spans="2:7" ht="140.25">
      <c r="B17" s="25" t="s">
        <v>38</v>
      </c>
      <c r="C17" s="25" t="s">
        <v>41</v>
      </c>
      <c r="D17" s="25" t="s">
        <v>13</v>
      </c>
      <c r="E17" s="28" t="s">
        <v>14</v>
      </c>
      <c r="F17" s="25" t="s">
        <v>15</v>
      </c>
    </row>
    <row r="18" spans="2:7" ht="38.25">
      <c r="B18" s="25" t="s">
        <v>38</v>
      </c>
      <c r="C18" s="25" t="s">
        <v>42</v>
      </c>
      <c r="D18" s="25" t="s">
        <v>13</v>
      </c>
      <c r="E18" s="28" t="s">
        <v>14</v>
      </c>
      <c r="F18" s="25" t="s">
        <v>15</v>
      </c>
    </row>
    <row r="19" spans="2:7" ht="38.25">
      <c r="B19" s="25" t="s">
        <v>38</v>
      </c>
      <c r="C19" s="25" t="s">
        <v>43</v>
      </c>
      <c r="D19" s="25" t="s">
        <v>13</v>
      </c>
      <c r="E19" s="28" t="s">
        <v>14</v>
      </c>
      <c r="F19" s="25" t="s">
        <v>15</v>
      </c>
    </row>
    <row r="20" spans="2:7" ht="38.25">
      <c r="B20" s="25" t="s">
        <v>38</v>
      </c>
      <c r="C20" s="25" t="s">
        <v>44</v>
      </c>
      <c r="D20" s="25" t="s">
        <v>13</v>
      </c>
      <c r="E20" s="28" t="s">
        <v>14</v>
      </c>
      <c r="F20" s="25" t="s">
        <v>15</v>
      </c>
    </row>
    <row r="21" spans="2:7" ht="51">
      <c r="B21" s="25" t="s">
        <v>45</v>
      </c>
      <c r="C21" s="25" t="s">
        <v>46</v>
      </c>
      <c r="D21" s="25" t="s">
        <v>47</v>
      </c>
      <c r="E21" s="25" t="s">
        <v>48</v>
      </c>
    </row>
    <row r="22" spans="2:7" ht="127.5">
      <c r="B22" s="25" t="s">
        <v>45</v>
      </c>
      <c r="C22" s="25" t="s">
        <v>49</v>
      </c>
      <c r="D22" s="25" t="s">
        <v>47</v>
      </c>
      <c r="E22" s="25" t="s">
        <v>48</v>
      </c>
      <c r="F22" s="25" t="s">
        <v>50</v>
      </c>
    </row>
    <row r="23" spans="2:7" ht="242.25">
      <c r="B23" s="25" t="s">
        <v>45</v>
      </c>
      <c r="C23" s="25" t="s">
        <v>51</v>
      </c>
      <c r="D23" s="25" t="s">
        <v>47</v>
      </c>
      <c r="E23" s="25" t="s">
        <v>48</v>
      </c>
      <c r="F23" s="25" t="s">
        <v>52</v>
      </c>
    </row>
    <row r="24" spans="2:7" ht="191.25">
      <c r="B24" s="25" t="s">
        <v>45</v>
      </c>
      <c r="C24" s="25" t="s">
        <v>53</v>
      </c>
      <c r="D24" s="25" t="s">
        <v>47</v>
      </c>
      <c r="E24" s="25" t="s">
        <v>48</v>
      </c>
      <c r="F24" s="25" t="s">
        <v>54</v>
      </c>
    </row>
    <row r="25" spans="2:7" ht="153">
      <c r="B25" s="25" t="s">
        <v>45</v>
      </c>
      <c r="C25" s="25" t="s">
        <v>55</v>
      </c>
      <c r="D25" s="25" t="s">
        <v>47</v>
      </c>
      <c r="E25" s="25" t="s">
        <v>48</v>
      </c>
      <c r="F25" s="25" t="s">
        <v>56</v>
      </c>
    </row>
    <row r="26" spans="2:7" ht="89.25">
      <c r="B26" s="25" t="s">
        <v>45</v>
      </c>
      <c r="C26" s="25" t="s">
        <v>57</v>
      </c>
      <c r="D26" s="25" t="s">
        <v>47</v>
      </c>
      <c r="E26" s="25" t="s">
        <v>48</v>
      </c>
      <c r="F26" s="25" t="s">
        <v>58</v>
      </c>
    </row>
    <row r="27" spans="2:7" ht="76.5">
      <c r="B27" s="25" t="s">
        <v>45</v>
      </c>
      <c r="C27" s="25" t="s">
        <v>59</v>
      </c>
      <c r="D27" s="25" t="s">
        <v>47</v>
      </c>
      <c r="E27" s="25" t="s">
        <v>48</v>
      </c>
      <c r="F27" s="25" t="s">
        <v>60</v>
      </c>
    </row>
    <row r="28" spans="2:7" ht="25.5">
      <c r="B28" s="25" t="s">
        <v>45</v>
      </c>
      <c r="C28" s="25" t="s">
        <v>61</v>
      </c>
      <c r="D28" s="25" t="s">
        <v>47</v>
      </c>
      <c r="E28" s="25" t="s">
        <v>48</v>
      </c>
      <c r="F28" s="25" t="s">
        <v>62</v>
      </c>
    </row>
    <row r="29" spans="2:7" ht="127.5">
      <c r="B29" s="25" t="s">
        <v>63</v>
      </c>
      <c r="C29" s="25" t="s">
        <v>64</v>
      </c>
      <c r="D29" s="25" t="s">
        <v>65</v>
      </c>
      <c r="E29" s="28" t="s">
        <v>66</v>
      </c>
      <c r="F29" s="25" t="s">
        <v>67</v>
      </c>
    </row>
    <row r="30" spans="2:7" ht="33" customHeight="1">
      <c r="B30" s="25" t="s">
        <v>45</v>
      </c>
      <c r="C30" s="25" t="s">
        <v>68</v>
      </c>
      <c r="D30" s="25" t="s">
        <v>69</v>
      </c>
      <c r="E30" s="25" t="s">
        <v>70</v>
      </c>
      <c r="F30" s="25" t="s">
        <v>71</v>
      </c>
      <c r="G30" s="25" t="s">
        <v>72</v>
      </c>
    </row>
    <row r="31" spans="2:7" ht="25.5">
      <c r="B31" s="25" t="s">
        <v>73</v>
      </c>
      <c r="C31" s="25" t="s">
        <v>68</v>
      </c>
      <c r="D31" s="25" t="s">
        <v>74</v>
      </c>
      <c r="E31" s="25" t="s">
        <v>70</v>
      </c>
      <c r="F31" s="25" t="s">
        <v>75</v>
      </c>
      <c r="G31" s="25" t="s">
        <v>72</v>
      </c>
    </row>
    <row r="32" spans="2:7" ht="25.5">
      <c r="B32" s="25" t="s">
        <v>76</v>
      </c>
      <c r="C32" s="25" t="s">
        <v>68</v>
      </c>
      <c r="D32" s="25" t="s">
        <v>17</v>
      </c>
      <c r="E32" s="25" t="s">
        <v>70</v>
      </c>
      <c r="F32" s="25" t="s">
        <v>77</v>
      </c>
      <c r="G32" s="25" t="s">
        <v>72</v>
      </c>
    </row>
    <row r="33" spans="2:7" ht="25.5">
      <c r="B33" s="25" t="s">
        <v>38</v>
      </c>
      <c r="C33" s="25" t="s">
        <v>68</v>
      </c>
      <c r="D33" s="25" t="s">
        <v>20</v>
      </c>
      <c r="E33" s="25" t="s">
        <v>70</v>
      </c>
      <c r="F33" s="25" t="s">
        <v>77</v>
      </c>
      <c r="G33" s="25" t="s">
        <v>72</v>
      </c>
    </row>
  </sheetData>
  <autoFilter ref="A2:H2" xr:uid="{FAFBDB07-3351-4F5F-94D6-6928CE3A666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663C-2E0F-4EBA-B8DA-851CF8F303EF}">
  <sheetPr codeName="Sheet2">
    <tabColor rgb="FFB94F2A"/>
  </sheetPr>
  <dimension ref="A1:DA774"/>
  <sheetViews>
    <sheetView tabSelected="1" zoomScale="110" zoomScaleNormal="110" workbookViewId="0">
      <pane xSplit="2" ySplit="10" topLeftCell="C26" activePane="bottomRight" state="frozen"/>
      <selection pane="bottomRight" activeCell="B35" sqref="B35"/>
      <selection pane="bottomLeft" activeCell="H21" sqref="H21"/>
      <selection pane="topRight" activeCell="H21" sqref="H21"/>
    </sheetView>
  </sheetViews>
  <sheetFormatPr defaultColWidth="8.85546875" defaultRowHeight="12.75"/>
  <cols>
    <col min="1" max="1" width="1.42578125" style="29" customWidth="1"/>
    <col min="2" max="2" width="57.42578125" style="38" customWidth="1"/>
    <col min="3" max="3" width="20.5703125" style="37" customWidth="1"/>
    <col min="4" max="4" width="25.5703125" style="37" customWidth="1"/>
    <col min="5" max="5" width="8.85546875" style="29"/>
  </cols>
  <sheetData>
    <row r="1" spans="1:105" s="29" customFormat="1">
      <c r="B1" s="30"/>
      <c r="C1" s="31"/>
      <c r="D1" s="31"/>
    </row>
    <row r="2" spans="1:105" s="29" customFormat="1">
      <c r="B2" s="30"/>
      <c r="C2" s="31"/>
      <c r="D2" s="31"/>
    </row>
    <row r="3" spans="1:105" s="29" customFormat="1" ht="24" customHeight="1">
      <c r="B3" s="30"/>
      <c r="C3" s="31"/>
      <c r="D3" s="31"/>
    </row>
    <row r="4" spans="1:105" s="29" customFormat="1" ht="23.25">
      <c r="B4" s="451" t="s">
        <v>78</v>
      </c>
      <c r="C4" s="451"/>
      <c r="D4" s="451"/>
    </row>
    <row r="5" spans="1:105" s="29" customFormat="1">
      <c r="B5" s="30"/>
      <c r="C5" s="31"/>
      <c r="D5" s="31"/>
    </row>
    <row r="6" spans="1:105" ht="34.5" customHeight="1">
      <c r="B6" s="453" t="s">
        <v>79</v>
      </c>
      <c r="C6" s="453"/>
      <c r="D6" s="453"/>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row>
    <row r="7" spans="1:105" ht="47.25" customHeight="1">
      <c r="B7" s="453"/>
      <c r="C7" s="453"/>
      <c r="D7" s="453"/>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row>
    <row r="8" spans="1:105" ht="17.100000000000001" customHeight="1">
      <c r="B8" s="35" t="s">
        <v>80</v>
      </c>
      <c r="C8" s="31"/>
      <c r="D8" s="31"/>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row>
    <row r="9" spans="1:105" ht="9" customHeight="1">
      <c r="B9" s="30"/>
      <c r="C9" s="31"/>
      <c r="D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row>
    <row r="10" spans="1:105" s="33" customFormat="1" ht="18" customHeight="1">
      <c r="A10" s="32"/>
      <c r="B10" s="36" t="s">
        <v>81</v>
      </c>
      <c r="C10" s="36" t="s">
        <v>82</v>
      </c>
      <c r="D10" s="36" t="s">
        <v>83</v>
      </c>
      <c r="E10" s="32"/>
      <c r="F10" s="32"/>
      <c r="G10" s="32"/>
      <c r="H10" s="6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row>
    <row r="11" spans="1:105" s="33" customFormat="1" ht="18" customHeight="1">
      <c r="A11" s="32"/>
      <c r="B11" s="58" t="s">
        <v>84</v>
      </c>
      <c r="C11" s="58"/>
      <c r="D11" s="58"/>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row>
    <row r="12" spans="1:105" s="33" customFormat="1" ht="18" customHeight="1">
      <c r="A12" s="32"/>
      <c r="B12" s="51" t="s">
        <v>85</v>
      </c>
      <c r="C12" s="40" t="s">
        <v>86</v>
      </c>
      <c r="D12" s="41"/>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row>
    <row r="13" spans="1:105" s="33" customFormat="1" ht="18" customHeight="1">
      <c r="A13" s="32"/>
      <c r="B13" s="51" t="s">
        <v>87</v>
      </c>
      <c r="C13" s="55" t="s">
        <v>88</v>
      </c>
      <c r="D13" s="4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row>
    <row r="14" spans="1:105" s="33" customFormat="1" ht="18" customHeight="1">
      <c r="A14" s="32"/>
      <c r="B14" s="51" t="s">
        <v>89</v>
      </c>
      <c r="C14" s="55"/>
      <c r="D14" s="41"/>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row>
    <row r="15" spans="1:105" s="33" customFormat="1" ht="18" customHeight="1">
      <c r="A15" s="32"/>
      <c r="B15" s="51" t="s">
        <v>90</v>
      </c>
      <c r="C15" s="45" t="s">
        <v>91</v>
      </c>
      <c r="D15" s="41"/>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row>
    <row r="16" spans="1:105" s="33" customFormat="1" ht="18" customHeight="1">
      <c r="A16" s="32"/>
      <c r="B16" s="51" t="s">
        <v>92</v>
      </c>
      <c r="C16" s="42" t="s">
        <v>93</v>
      </c>
      <c r="D16" s="43"/>
      <c r="E16" s="32"/>
      <c r="F16" s="31"/>
      <c r="G16" s="5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row>
    <row r="17" spans="1:105" s="33" customFormat="1" ht="18" customHeight="1">
      <c r="A17" s="32"/>
      <c r="B17" s="452" t="s">
        <v>94</v>
      </c>
      <c r="C17" s="452"/>
      <c r="D17" s="45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row>
    <row r="18" spans="1:105" s="33" customFormat="1" ht="18" customHeight="1">
      <c r="A18" s="32"/>
      <c r="B18" s="48" t="s">
        <v>95</v>
      </c>
      <c r="C18" s="44" t="s">
        <v>96</v>
      </c>
      <c r="D18" s="43"/>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row>
    <row r="19" spans="1:105" s="33" customFormat="1" ht="18" customHeight="1">
      <c r="A19" s="32"/>
      <c r="B19" s="48" t="s">
        <v>97</v>
      </c>
      <c r="C19" s="44" t="s">
        <v>96</v>
      </c>
      <c r="D19" s="43"/>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row>
    <row r="20" spans="1:105" s="33" customFormat="1" ht="18" customHeight="1">
      <c r="A20" s="32"/>
      <c r="B20" s="48" t="s">
        <v>98</v>
      </c>
      <c r="C20" s="44" t="s">
        <v>99</v>
      </c>
      <c r="D20" s="43"/>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row>
    <row r="21" spans="1:105" s="33" customFormat="1" ht="18" customHeight="1">
      <c r="A21" s="39"/>
      <c r="B21" s="50" t="s">
        <v>100</v>
      </c>
      <c r="C21" s="44"/>
      <c r="D21" s="43"/>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row>
    <row r="22" spans="1:105" s="33" customFormat="1" ht="18" customHeight="1">
      <c r="A22" s="32"/>
      <c r="B22" s="48" t="s">
        <v>101</v>
      </c>
      <c r="C22" s="42" t="s">
        <v>102</v>
      </c>
      <c r="D22" s="43"/>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row>
    <row r="23" spans="1:105" s="33" customFormat="1" ht="18" customHeight="1">
      <c r="A23" s="32"/>
      <c r="B23" s="48" t="s">
        <v>103</v>
      </c>
      <c r="C23" s="44"/>
      <c r="D23" s="41" t="s">
        <v>104</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row>
    <row r="24" spans="1:105" s="33" customFormat="1" ht="18" customHeight="1">
      <c r="A24" s="32"/>
      <c r="B24" s="58" t="s">
        <v>105</v>
      </c>
      <c r="C24" s="58"/>
      <c r="D24" s="58"/>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row>
    <row r="25" spans="1:105" s="33" customFormat="1" ht="18" customHeight="1">
      <c r="A25" s="32"/>
      <c r="B25" s="48" t="s">
        <v>106</v>
      </c>
      <c r="C25" s="44" t="s">
        <v>107</v>
      </c>
      <c r="D25" s="42" t="s">
        <v>108</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row>
    <row r="26" spans="1:105" s="33" customFormat="1" ht="18" customHeight="1">
      <c r="A26" s="32"/>
      <c r="B26" s="452" t="s">
        <v>109</v>
      </c>
      <c r="C26" s="452"/>
      <c r="D26" s="45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row>
    <row r="27" spans="1:105" s="33" customFormat="1" ht="18" customHeight="1">
      <c r="A27" s="32"/>
      <c r="B27" s="49" t="s">
        <v>110</v>
      </c>
      <c r="C27" s="44" t="s">
        <v>111</v>
      </c>
      <c r="D27" s="43"/>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row>
    <row r="28" spans="1:105" s="33" customFormat="1" ht="18" customHeight="1">
      <c r="A28" s="32"/>
      <c r="B28" s="49" t="s">
        <v>112</v>
      </c>
      <c r="C28" s="44" t="s">
        <v>113</v>
      </c>
      <c r="D28" s="42" t="s">
        <v>114</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row>
    <row r="29" spans="1:105" s="33" customFormat="1" ht="29.25" customHeight="1">
      <c r="A29" s="32"/>
      <c r="B29" s="48" t="s">
        <v>115</v>
      </c>
      <c r="C29" s="44" t="s">
        <v>111</v>
      </c>
      <c r="D29" s="43"/>
      <c r="E29" s="32"/>
      <c r="F29" s="454"/>
      <c r="G29" s="454"/>
      <c r="H29" s="454"/>
      <c r="I29" s="454"/>
      <c r="J29" s="454"/>
      <c r="K29" s="454"/>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row>
    <row r="30" spans="1:105" s="33" customFormat="1" ht="29.25" customHeight="1">
      <c r="A30" s="32"/>
      <c r="B30" s="48" t="s">
        <v>116</v>
      </c>
      <c r="C30" s="44" t="s">
        <v>117</v>
      </c>
      <c r="D30" s="43"/>
      <c r="E30" s="32"/>
      <c r="F30" s="59"/>
      <c r="G30" s="59"/>
      <c r="H30" s="59"/>
      <c r="I30" s="59"/>
      <c r="J30" s="59"/>
      <c r="K30" s="59"/>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row>
    <row r="31" spans="1:105" s="33" customFormat="1" ht="29.25" customHeight="1">
      <c r="A31" s="32"/>
      <c r="B31" s="48" t="s">
        <v>118</v>
      </c>
      <c r="C31" s="46" t="s">
        <v>119</v>
      </c>
      <c r="D31" s="46" t="s">
        <v>120</v>
      </c>
      <c r="E31" s="32"/>
      <c r="F31" s="59"/>
      <c r="G31" s="59"/>
      <c r="H31" s="59"/>
      <c r="I31" s="59"/>
      <c r="J31" s="59"/>
      <c r="K31" s="59"/>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row>
    <row r="32" spans="1:105" s="33" customFormat="1" ht="18" customHeight="1">
      <c r="A32" s="32"/>
      <c r="B32" s="48" t="s">
        <v>121</v>
      </c>
      <c r="C32" s="44" t="s">
        <v>122</v>
      </c>
      <c r="D32" s="43"/>
      <c r="E32" s="32"/>
      <c r="F32" s="449"/>
      <c r="G32" s="449"/>
      <c r="H32" s="449"/>
      <c r="I32" s="449"/>
      <c r="J32" s="449"/>
      <c r="K32" s="449"/>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row>
    <row r="33" spans="1:105" s="33" customFormat="1" ht="18" customHeight="1">
      <c r="A33" s="32"/>
      <c r="B33" s="48" t="s">
        <v>123</v>
      </c>
      <c r="C33" s="44" t="s">
        <v>124</v>
      </c>
      <c r="D33" s="43"/>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row>
    <row r="34" spans="1:105" s="33" customFormat="1" ht="18" customHeight="1">
      <c r="A34" s="32"/>
      <c r="B34" s="48" t="s">
        <v>125</v>
      </c>
      <c r="C34" s="44" t="s">
        <v>126</v>
      </c>
      <c r="D34" s="43"/>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row>
    <row r="35" spans="1:105" s="33" customFormat="1" ht="18" customHeight="1">
      <c r="A35" s="32"/>
      <c r="B35" s="48" t="s">
        <v>127</v>
      </c>
      <c r="C35" s="44" t="s">
        <v>128</v>
      </c>
      <c r="D35" s="43"/>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row>
    <row r="36" spans="1:105" s="33" customFormat="1" ht="18" customHeight="1">
      <c r="A36" s="32"/>
      <c r="B36" s="48" t="s">
        <v>129</v>
      </c>
      <c r="C36" s="44" t="s">
        <v>130</v>
      </c>
      <c r="D36" s="43"/>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row>
    <row r="37" spans="1:105" s="33" customFormat="1" ht="29.25" customHeight="1">
      <c r="A37" s="32"/>
      <c r="B37" s="48" t="s">
        <v>131</v>
      </c>
      <c r="C37" s="44" t="s">
        <v>132</v>
      </c>
      <c r="D37" s="43"/>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row>
    <row r="38" spans="1:105" s="33" customFormat="1" ht="27.75" customHeight="1">
      <c r="A38" s="32"/>
      <c r="B38" s="48" t="s">
        <v>133</v>
      </c>
      <c r="C38" s="44" t="s">
        <v>134</v>
      </c>
      <c r="D38" s="43"/>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row>
    <row r="39" spans="1:105" s="33" customFormat="1" ht="25.5" customHeight="1">
      <c r="A39" s="32"/>
      <c r="B39" s="48" t="s">
        <v>135</v>
      </c>
      <c r="C39" s="56" t="s">
        <v>136</v>
      </c>
      <c r="D39" s="57"/>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row>
    <row r="40" spans="1:105" s="33" customFormat="1" ht="18" customHeight="1">
      <c r="A40" s="32"/>
      <c r="B40" s="58" t="s">
        <v>137</v>
      </c>
      <c r="C40" s="58"/>
      <c r="D40" s="58"/>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row>
    <row r="41" spans="1:105" s="33" customFormat="1" ht="18" customHeight="1">
      <c r="A41" s="32"/>
      <c r="B41" s="48" t="s">
        <v>138</v>
      </c>
      <c r="C41" s="42" t="s">
        <v>139</v>
      </c>
      <c r="D41" s="42" t="s">
        <v>140</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row>
    <row r="42" spans="1:105" s="33" customFormat="1" ht="18" customHeight="1">
      <c r="A42" s="32"/>
      <c r="B42" s="48" t="s">
        <v>141</v>
      </c>
      <c r="C42" s="42" t="s">
        <v>142</v>
      </c>
      <c r="D42" s="4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row>
    <row r="43" spans="1:105" s="33" customFormat="1" ht="18" customHeight="1">
      <c r="A43" s="32"/>
      <c r="B43" s="48" t="s">
        <v>143</v>
      </c>
      <c r="C43" s="42" t="s">
        <v>144</v>
      </c>
      <c r="D43" s="42" t="s">
        <v>145</v>
      </c>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row>
    <row r="44" spans="1:105" s="33" customFormat="1" ht="18" customHeight="1">
      <c r="A44" s="32"/>
      <c r="B44" s="48" t="s">
        <v>146</v>
      </c>
      <c r="C44" s="42" t="s">
        <v>147</v>
      </c>
      <c r="D44" s="4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row>
    <row r="45" spans="1:105" s="33" customFormat="1" ht="18" customHeight="1">
      <c r="A45" s="32"/>
      <c r="B45" s="48" t="s">
        <v>148</v>
      </c>
      <c r="C45" s="53"/>
      <c r="D45" s="53"/>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row>
    <row r="46" spans="1:105" s="33" customFormat="1" ht="18" customHeight="1">
      <c r="A46" s="32"/>
      <c r="B46" s="48" t="s">
        <v>149</v>
      </c>
      <c r="C46" s="53" t="s">
        <v>150</v>
      </c>
      <c r="D46" s="53" t="s">
        <v>151</v>
      </c>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row>
    <row r="47" spans="1:105" s="33" customFormat="1" ht="18" customHeight="1">
      <c r="A47" s="32"/>
      <c r="B47" s="58" t="s">
        <v>152</v>
      </c>
      <c r="C47" s="58"/>
      <c r="D47" s="58"/>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row>
    <row r="48" spans="1:105" s="33" customFormat="1" ht="30.75" customHeight="1">
      <c r="A48" s="32"/>
      <c r="B48" s="48" t="s">
        <v>153</v>
      </c>
      <c r="C48" s="47" t="s">
        <v>154</v>
      </c>
      <c r="D48" s="47" t="s">
        <v>155</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row>
    <row r="49" spans="1:105" s="33" customFormat="1" ht="32.25" customHeight="1">
      <c r="A49" s="32"/>
      <c r="B49" s="48" t="s">
        <v>156</v>
      </c>
      <c r="C49" s="47" t="s">
        <v>157</v>
      </c>
      <c r="D49" s="47"/>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row>
    <row r="50" spans="1:105" s="33" customFormat="1" ht="18" customHeight="1">
      <c r="A50" s="32"/>
      <c r="B50" s="48" t="s">
        <v>158</v>
      </c>
      <c r="C50" s="47" t="s">
        <v>157</v>
      </c>
      <c r="D50" s="42" t="s">
        <v>155</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row>
    <row r="51" spans="1:105" s="33" customFormat="1" ht="18" customHeight="1">
      <c r="A51" s="32"/>
      <c r="B51" s="48" t="s">
        <v>159</v>
      </c>
      <c r="C51" s="47" t="s">
        <v>160</v>
      </c>
      <c r="D51" s="43"/>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row>
    <row r="52" spans="1:105" s="33" customFormat="1" ht="18" customHeight="1">
      <c r="A52" s="32"/>
      <c r="B52" s="48" t="s">
        <v>161</v>
      </c>
      <c r="C52" s="47" t="s">
        <v>160</v>
      </c>
      <c r="D52" s="43"/>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row>
    <row r="53" spans="1:105" s="33" customFormat="1" ht="18" customHeight="1">
      <c r="A53" s="32"/>
      <c r="B53" s="48" t="s">
        <v>162</v>
      </c>
      <c r="C53" s="47" t="s">
        <v>163</v>
      </c>
      <c r="D53" s="42" t="s">
        <v>155</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row>
    <row r="54" spans="1:105" s="33" customFormat="1" ht="18" customHeight="1">
      <c r="A54" s="32"/>
      <c r="B54" s="48" t="s">
        <v>164</v>
      </c>
      <c r="C54" s="47" t="s">
        <v>160</v>
      </c>
      <c r="D54" s="47" t="s">
        <v>165</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row>
    <row r="55" spans="1:105" s="33" customFormat="1" ht="18" customHeight="1">
      <c r="A55" s="32"/>
      <c r="B55" s="58" t="s">
        <v>166</v>
      </c>
      <c r="C55" s="58"/>
      <c r="D55" s="58"/>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row>
    <row r="56" spans="1:105" s="33" customFormat="1" ht="29.25" customHeight="1">
      <c r="A56" s="32"/>
      <c r="B56" s="48" t="s">
        <v>167</v>
      </c>
      <c r="C56" s="44" t="s">
        <v>168</v>
      </c>
      <c r="D56" s="4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row>
    <row r="57" spans="1:105" s="33" customFormat="1" ht="18" customHeight="1">
      <c r="A57" s="32"/>
      <c r="B57" s="49" t="s">
        <v>169</v>
      </c>
      <c r="C57" s="44" t="s">
        <v>170</v>
      </c>
      <c r="D57" s="4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row>
    <row r="58" spans="1:105" s="33" customFormat="1" ht="18" customHeight="1">
      <c r="A58" s="32"/>
      <c r="B58" s="58" t="s">
        <v>171</v>
      </c>
      <c r="C58" s="58"/>
      <c r="D58" s="58"/>
      <c r="E58" s="32"/>
      <c r="F58" s="450"/>
      <c r="G58" s="450"/>
      <c r="H58" s="450"/>
      <c r="I58" s="450"/>
      <c r="J58" s="450"/>
      <c r="K58" s="34"/>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row>
    <row r="59" spans="1:105" s="33" customFormat="1" ht="18" customHeight="1">
      <c r="A59" s="32"/>
      <c r="B59" s="50" t="s">
        <v>172</v>
      </c>
      <c r="C59" s="44" t="s">
        <v>173</v>
      </c>
      <c r="D59" s="43"/>
      <c r="E59" s="32"/>
      <c r="F59" s="450"/>
      <c r="G59" s="450"/>
      <c r="H59" s="450"/>
      <c r="I59" s="450"/>
      <c r="J59" s="450"/>
      <c r="K59" s="34"/>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row>
    <row r="60" spans="1:105" s="33" customFormat="1" ht="18" customHeight="1">
      <c r="A60" s="32"/>
      <c r="B60" s="58" t="s">
        <v>174</v>
      </c>
      <c r="C60" s="58"/>
      <c r="D60" s="58"/>
      <c r="E60" s="32"/>
      <c r="F60" s="450"/>
      <c r="G60" s="450"/>
      <c r="H60" s="450"/>
      <c r="I60" s="450"/>
      <c r="J60" s="450"/>
      <c r="K60" s="54"/>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row>
    <row r="61" spans="1:105" s="33" customFormat="1" ht="18" customHeight="1">
      <c r="A61" s="32"/>
      <c r="B61" s="49" t="s">
        <v>175</v>
      </c>
      <c r="C61" s="42" t="s">
        <v>176</v>
      </c>
      <c r="D61" s="42" t="s">
        <v>177</v>
      </c>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row>
    <row r="62" spans="1:105" s="33" customFormat="1" ht="29.25" customHeight="1">
      <c r="A62" s="32"/>
      <c r="B62" s="49" t="s">
        <v>178</v>
      </c>
      <c r="C62" s="42"/>
      <c r="D62" s="42" t="s">
        <v>179</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row>
    <row r="63" spans="1:105" s="33" customFormat="1" ht="18" customHeight="1">
      <c r="A63" s="32"/>
      <c r="B63" s="49" t="s">
        <v>180</v>
      </c>
      <c r="C63" s="42" t="s">
        <v>181</v>
      </c>
      <c r="D63" s="42" t="s">
        <v>182</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row>
    <row r="64" spans="1:105" s="33" customFormat="1" ht="18" customHeight="1">
      <c r="A64" s="32"/>
      <c r="B64" s="49" t="s">
        <v>183</v>
      </c>
      <c r="C64" s="42" t="s">
        <v>184</v>
      </c>
      <c r="D64" s="4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row>
    <row r="65" spans="2:105">
      <c r="B65" s="30"/>
      <c r="C65" s="31"/>
      <c r="D65" s="31"/>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row>
    <row r="66" spans="2:105">
      <c r="B66" s="30"/>
      <c r="C66" s="31"/>
      <c r="D66" s="31"/>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row>
    <row r="67" spans="2:105">
      <c r="B67" s="30"/>
      <c r="C67" s="31"/>
      <c r="D67" s="31"/>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row>
    <row r="68" spans="2:105">
      <c r="B68" s="30"/>
      <c r="C68" s="31"/>
      <c r="D68" s="3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row>
    <row r="69" spans="2:105">
      <c r="B69" s="30"/>
      <c r="C69" s="31"/>
      <c r="D69" s="31"/>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row>
    <row r="70" spans="2:105">
      <c r="B70" s="30"/>
      <c r="C70" s="31"/>
      <c r="D70" s="31"/>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row>
    <row r="71" spans="2:105">
      <c r="B71" s="30"/>
      <c r="C71" s="31"/>
      <c r="D71" s="31"/>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row>
    <row r="72" spans="2:105">
      <c r="B72" s="30"/>
      <c r="C72" s="31"/>
      <c r="D72" s="31"/>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row>
    <row r="73" spans="2:105">
      <c r="B73" s="30"/>
      <c r="C73" s="31"/>
      <c r="D73" s="31"/>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row>
    <row r="74" spans="2:105">
      <c r="B74" s="30"/>
      <c r="C74" s="31"/>
      <c r="D74" s="31"/>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row>
    <row r="75" spans="2:105">
      <c r="B75" s="30"/>
      <c r="C75" s="31"/>
      <c r="D75" s="31"/>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row>
    <row r="76" spans="2:105">
      <c r="B76" s="30"/>
      <c r="C76" s="31"/>
      <c r="D76" s="31"/>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row>
    <row r="77" spans="2:105">
      <c r="B77" s="30"/>
      <c r="C77" s="31"/>
      <c r="D77" s="31"/>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row>
    <row r="78" spans="2:105">
      <c r="B78" s="30"/>
      <c r="C78" s="31"/>
      <c r="D78" s="31"/>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row>
    <row r="79" spans="2:105">
      <c r="B79" s="30"/>
      <c r="C79" s="31"/>
      <c r="D79" s="31"/>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row>
    <row r="80" spans="2:105">
      <c r="B80" s="30"/>
      <c r="C80" s="31"/>
      <c r="D80" s="31"/>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row>
    <row r="81" spans="2:105">
      <c r="B81" s="30"/>
      <c r="C81" s="31"/>
      <c r="D81" s="31"/>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row>
    <row r="82" spans="2:105">
      <c r="B82" s="30"/>
      <c r="C82" s="31"/>
      <c r="D82" s="31"/>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row>
    <row r="83" spans="2:105">
      <c r="B83" s="30"/>
      <c r="C83" s="31"/>
      <c r="D83" s="31"/>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row>
    <row r="84" spans="2:105">
      <c r="B84" s="30"/>
      <c r="C84" s="31"/>
      <c r="D84" s="31"/>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row>
    <row r="85" spans="2:105">
      <c r="B85" s="30"/>
      <c r="C85" s="31"/>
      <c r="D85" s="31"/>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row>
    <row r="86" spans="2:105">
      <c r="B86" s="30"/>
      <c r="C86" s="31"/>
      <c r="D86" s="31"/>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row>
    <row r="87" spans="2:105">
      <c r="B87" s="30"/>
      <c r="C87" s="31"/>
      <c r="D87" s="31"/>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row>
    <row r="88" spans="2:105">
      <c r="B88" s="30"/>
      <c r="C88" s="31"/>
      <c r="D88" s="31"/>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row>
    <row r="89" spans="2:105">
      <c r="B89" s="30"/>
      <c r="C89" s="31"/>
      <c r="D89" s="31"/>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row>
    <row r="90" spans="2:105">
      <c r="B90" s="30"/>
      <c r="C90" s="31"/>
      <c r="D90" s="31"/>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row>
    <row r="91" spans="2:105">
      <c r="B91" s="30"/>
      <c r="C91" s="31"/>
      <c r="D91" s="31"/>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row>
    <row r="92" spans="2:105">
      <c r="B92" s="30"/>
      <c r="C92" s="31"/>
      <c r="D92" s="31"/>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row>
    <row r="93" spans="2:105">
      <c r="B93" s="30"/>
      <c r="C93" s="31"/>
      <c r="D93" s="31"/>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row>
    <row r="94" spans="2:105">
      <c r="B94" s="30"/>
      <c r="C94" s="31"/>
      <c r="D94" s="31"/>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row>
    <row r="95" spans="2:105">
      <c r="B95" s="30"/>
      <c r="C95" s="31"/>
      <c r="D95" s="31"/>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row>
    <row r="96" spans="2:105">
      <c r="B96" s="30"/>
      <c r="C96" s="31"/>
      <c r="D96" s="31"/>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row>
    <row r="97" spans="2:105">
      <c r="B97" s="30"/>
      <c r="C97" s="31"/>
      <c r="D97" s="31"/>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row>
    <row r="98" spans="2:105">
      <c r="B98" s="30"/>
      <c r="C98" s="31"/>
      <c r="D98" s="31"/>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row>
    <row r="99" spans="2:105">
      <c r="B99" s="30"/>
      <c r="C99" s="31"/>
      <c r="D99" s="31"/>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row>
    <row r="100" spans="2:105">
      <c r="B100" s="30"/>
      <c r="C100" s="31"/>
      <c r="D100" s="31"/>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row>
    <row r="101" spans="2:105">
      <c r="B101" s="30"/>
      <c r="C101" s="31"/>
      <c r="D101" s="31"/>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row>
    <row r="102" spans="2:105">
      <c r="B102" s="30"/>
      <c r="C102" s="31"/>
      <c r="D102" s="31"/>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row>
    <row r="103" spans="2:105">
      <c r="B103" s="30"/>
      <c r="C103" s="31"/>
      <c r="D103" s="31"/>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row>
    <row r="104" spans="2:105">
      <c r="B104" s="30"/>
      <c r="C104" s="31"/>
      <c r="D104" s="31"/>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row>
    <row r="105" spans="2:105">
      <c r="B105" s="30"/>
      <c r="C105" s="31"/>
      <c r="D105" s="31"/>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row>
    <row r="106" spans="2:105">
      <c r="B106" s="30"/>
      <c r="C106" s="31"/>
      <c r="D106" s="31"/>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row>
    <row r="107" spans="2:105">
      <c r="B107" s="30"/>
      <c r="C107" s="31"/>
      <c r="D107" s="31"/>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row>
    <row r="108" spans="2:105">
      <c r="B108" s="30"/>
      <c r="C108" s="31"/>
      <c r="D108" s="31"/>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row>
    <row r="109" spans="2:105">
      <c r="B109" s="30"/>
      <c r="C109" s="31"/>
      <c r="D109" s="31"/>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row>
    <row r="110" spans="2:105">
      <c r="B110" s="30"/>
      <c r="C110" s="31"/>
      <c r="D110" s="31"/>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row>
    <row r="111" spans="2:105">
      <c r="B111" s="30"/>
      <c r="C111" s="31"/>
      <c r="D111" s="31"/>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row>
    <row r="112" spans="2:105">
      <c r="B112" s="30"/>
      <c r="C112" s="31"/>
      <c r="D112" s="31"/>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row>
    <row r="113" spans="2:105">
      <c r="B113" s="30"/>
      <c r="C113" s="31"/>
      <c r="D113" s="31"/>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row>
    <row r="114" spans="2:105">
      <c r="B114" s="30"/>
      <c r="C114" s="31"/>
      <c r="D114" s="31"/>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row>
    <row r="115" spans="2:105">
      <c r="B115" s="30"/>
      <c r="C115" s="31"/>
      <c r="D115" s="31"/>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row>
    <row r="116" spans="2:105">
      <c r="B116" s="30"/>
      <c r="C116" s="31"/>
      <c r="D116" s="31"/>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row>
    <row r="117" spans="2:105">
      <c r="B117" s="30"/>
      <c r="C117" s="31"/>
      <c r="D117" s="31"/>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row>
    <row r="118" spans="2:105">
      <c r="B118" s="30"/>
      <c r="C118" s="31"/>
      <c r="D118" s="31"/>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row>
    <row r="119" spans="2:105">
      <c r="B119" s="30"/>
      <c r="C119" s="31"/>
      <c r="D119" s="31"/>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row>
    <row r="120" spans="2:105">
      <c r="B120" s="30"/>
      <c r="C120" s="31"/>
      <c r="D120" s="31"/>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row>
    <row r="121" spans="2:105">
      <c r="B121" s="30"/>
      <c r="C121" s="31"/>
      <c r="D121" s="31"/>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row>
    <row r="122" spans="2:105">
      <c r="B122" s="30"/>
      <c r="C122" s="31"/>
      <c r="D122" s="31"/>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row>
    <row r="123" spans="2:105">
      <c r="B123" s="30"/>
      <c r="C123" s="31"/>
      <c r="D123" s="31"/>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row>
    <row r="124" spans="2:105">
      <c r="B124" s="30"/>
      <c r="C124" s="31"/>
      <c r="D124" s="31"/>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row>
    <row r="125" spans="2:105">
      <c r="B125" s="30"/>
      <c r="C125" s="31"/>
      <c r="D125" s="31"/>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row>
    <row r="126" spans="2:105">
      <c r="B126" s="30"/>
      <c r="C126" s="31"/>
      <c r="D126" s="31"/>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row>
    <row r="127" spans="2:105">
      <c r="B127" s="30"/>
      <c r="C127" s="31"/>
      <c r="D127" s="31"/>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row>
    <row r="128" spans="2:105">
      <c r="B128" s="30"/>
      <c r="C128" s="31"/>
      <c r="D128" s="31"/>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row>
    <row r="129" spans="2:105">
      <c r="B129" s="30"/>
      <c r="C129" s="31"/>
      <c r="D129" s="31"/>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row>
    <row r="130" spans="2:105">
      <c r="B130" s="30"/>
      <c r="C130" s="31"/>
      <c r="D130" s="31"/>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row>
    <row r="131" spans="2:105">
      <c r="B131" s="30"/>
      <c r="C131" s="31"/>
      <c r="D131" s="31"/>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row>
    <row r="132" spans="2:105">
      <c r="B132" s="30"/>
      <c r="C132" s="31"/>
      <c r="D132" s="31"/>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row>
    <row r="133" spans="2:105">
      <c r="B133" s="30"/>
      <c r="C133" s="31"/>
      <c r="D133" s="31"/>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row>
    <row r="134" spans="2:105">
      <c r="B134" s="30"/>
      <c r="C134" s="31"/>
      <c r="D134" s="31"/>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row>
    <row r="135" spans="2:105">
      <c r="B135" s="30"/>
      <c r="C135" s="31"/>
      <c r="D135" s="31"/>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row>
    <row r="136" spans="2:105">
      <c r="B136" s="30"/>
      <c r="C136" s="31"/>
      <c r="D136" s="31"/>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row>
    <row r="137" spans="2:105">
      <c r="B137" s="30"/>
      <c r="C137" s="31"/>
      <c r="D137" s="31"/>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row>
    <row r="138" spans="2:105">
      <c r="B138" s="30"/>
      <c r="C138" s="31"/>
      <c r="D138" s="31"/>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row>
    <row r="139" spans="2:105">
      <c r="B139" s="30"/>
      <c r="C139" s="31"/>
      <c r="D139" s="31"/>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row>
    <row r="140" spans="2:105">
      <c r="B140" s="30"/>
      <c r="C140" s="31"/>
      <c r="D140" s="31"/>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row>
    <row r="141" spans="2:105">
      <c r="B141" s="30"/>
      <c r="C141" s="31"/>
      <c r="D141" s="31"/>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row>
    <row r="142" spans="2:105">
      <c r="B142" s="30"/>
      <c r="C142" s="31"/>
      <c r="D142" s="31"/>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row>
    <row r="143" spans="2:105">
      <c r="B143" s="30"/>
      <c r="C143" s="31"/>
      <c r="D143" s="31"/>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row>
    <row r="144" spans="2:105">
      <c r="B144" s="30"/>
      <c r="C144" s="31"/>
      <c r="D144" s="31"/>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row>
    <row r="145" spans="2:105">
      <c r="B145" s="30"/>
      <c r="C145" s="31"/>
      <c r="D145" s="31"/>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row>
    <row r="146" spans="2:105">
      <c r="B146" s="30"/>
      <c r="C146" s="31"/>
      <c r="D146" s="31"/>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row>
    <row r="147" spans="2:105">
      <c r="B147" s="30"/>
      <c r="C147" s="31"/>
      <c r="D147" s="31"/>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row>
    <row r="148" spans="2:105">
      <c r="B148" s="30"/>
      <c r="C148" s="31"/>
      <c r="D148" s="31"/>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row>
    <row r="149" spans="2:105">
      <c r="B149" s="30"/>
      <c r="C149" s="31"/>
      <c r="D149" s="31"/>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row>
    <row r="150" spans="2:105">
      <c r="B150" s="30"/>
      <c r="C150" s="31"/>
      <c r="D150" s="31"/>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row>
    <row r="151" spans="2:105">
      <c r="B151" s="30"/>
      <c r="C151" s="31"/>
      <c r="D151" s="31"/>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row>
    <row r="152" spans="2:105">
      <c r="B152" s="30"/>
      <c r="C152" s="31"/>
      <c r="D152" s="31"/>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row>
    <row r="153" spans="2:105">
      <c r="B153" s="30"/>
      <c r="C153" s="31"/>
      <c r="D153" s="31"/>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row>
    <row r="154" spans="2:105">
      <c r="B154" s="30"/>
      <c r="C154" s="31"/>
      <c r="D154" s="31"/>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row>
    <row r="155" spans="2:105">
      <c r="B155" s="30"/>
      <c r="C155" s="31"/>
      <c r="D155" s="31"/>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row>
    <row r="156" spans="2:105">
      <c r="B156" s="30"/>
      <c r="C156" s="31"/>
      <c r="D156" s="31"/>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row>
    <row r="157" spans="2:105">
      <c r="B157" s="30"/>
      <c r="C157" s="31"/>
      <c r="D157" s="31"/>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row>
    <row r="158" spans="2:105">
      <c r="B158" s="30"/>
      <c r="C158" s="31"/>
      <c r="D158" s="31"/>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row>
    <row r="159" spans="2:105">
      <c r="B159" s="30"/>
      <c r="C159" s="31"/>
      <c r="D159" s="31"/>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row>
    <row r="160" spans="2:105">
      <c r="B160" s="30"/>
      <c r="C160" s="31"/>
      <c r="D160" s="31"/>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row>
    <row r="161" spans="2:105">
      <c r="B161" s="30"/>
      <c r="C161" s="31"/>
      <c r="D161" s="31"/>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row>
    <row r="162" spans="2:105">
      <c r="B162" s="30"/>
      <c r="C162" s="31"/>
      <c r="D162" s="31"/>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row>
    <row r="163" spans="2:105">
      <c r="B163" s="30"/>
      <c r="C163" s="31"/>
      <c r="D163" s="31"/>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row>
    <row r="164" spans="2:105">
      <c r="B164" s="30"/>
      <c r="C164" s="31"/>
      <c r="D164" s="31"/>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row>
    <row r="165" spans="2:105">
      <c r="B165" s="30"/>
      <c r="C165" s="31"/>
      <c r="D165" s="31"/>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row>
    <row r="166" spans="2:105">
      <c r="B166" s="30"/>
      <c r="C166" s="31"/>
      <c r="D166" s="31"/>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row>
    <row r="167" spans="2:105">
      <c r="B167" s="30"/>
      <c r="C167" s="31"/>
      <c r="D167" s="31"/>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row>
    <row r="168" spans="2:105">
      <c r="B168" s="30"/>
      <c r="C168" s="31"/>
      <c r="D168" s="31"/>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row>
    <row r="169" spans="2:105">
      <c r="B169" s="30"/>
      <c r="C169" s="31"/>
      <c r="D169" s="31"/>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row>
    <row r="170" spans="2:105">
      <c r="B170" s="30"/>
      <c r="C170" s="31"/>
      <c r="D170" s="31"/>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row>
    <row r="171" spans="2:105">
      <c r="B171" s="30"/>
      <c r="C171" s="31"/>
      <c r="D171" s="31"/>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row>
    <row r="172" spans="2:105">
      <c r="B172" s="30"/>
      <c r="C172" s="31"/>
      <c r="D172" s="31"/>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row>
    <row r="173" spans="2:105">
      <c r="B173" s="30"/>
      <c r="C173" s="31"/>
      <c r="D173" s="31"/>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row>
    <row r="174" spans="2:105">
      <c r="B174" s="30"/>
      <c r="C174" s="31"/>
      <c r="D174" s="31"/>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row>
    <row r="175" spans="2:105">
      <c r="B175" s="30"/>
      <c r="C175" s="31"/>
      <c r="D175" s="31"/>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row>
    <row r="176" spans="2:105">
      <c r="B176" s="30"/>
      <c r="C176" s="31"/>
      <c r="D176" s="31"/>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row>
    <row r="177" spans="2:105">
      <c r="B177" s="30"/>
      <c r="C177" s="31"/>
      <c r="D177" s="31"/>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row>
    <row r="178" spans="2:105">
      <c r="B178" s="30"/>
      <c r="C178" s="31"/>
      <c r="D178" s="31"/>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row>
    <row r="179" spans="2:105">
      <c r="B179" s="30"/>
      <c r="C179" s="31"/>
      <c r="D179" s="31"/>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row>
    <row r="180" spans="2:105">
      <c r="B180" s="30"/>
      <c r="C180" s="31"/>
      <c r="D180" s="31"/>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row>
    <row r="181" spans="2:105">
      <c r="B181" s="30"/>
      <c r="C181" s="31"/>
      <c r="D181" s="31"/>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row>
    <row r="182" spans="2:105">
      <c r="B182" s="30"/>
      <c r="C182" s="31"/>
      <c r="D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row>
    <row r="183" spans="2:105">
      <c r="B183" s="30"/>
      <c r="C183" s="31"/>
      <c r="D183" s="31"/>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row>
    <row r="184" spans="2:105">
      <c r="B184" s="30"/>
      <c r="C184" s="31"/>
      <c r="D184" s="31"/>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row>
    <row r="185" spans="2:105">
      <c r="B185" s="30"/>
      <c r="C185" s="31"/>
      <c r="D185" s="31"/>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row>
    <row r="186" spans="2:105">
      <c r="B186" s="30"/>
      <c r="C186" s="31"/>
      <c r="D186" s="31"/>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row>
    <row r="187" spans="2:105">
      <c r="B187" s="30"/>
      <c r="C187" s="31"/>
      <c r="D187" s="31"/>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row>
    <row r="188" spans="2:105">
      <c r="B188" s="30"/>
      <c r="C188" s="31"/>
      <c r="D188" s="31"/>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row>
    <row r="189" spans="2:105">
      <c r="B189" s="30"/>
      <c r="C189" s="31"/>
      <c r="D189" s="31"/>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row>
    <row r="190" spans="2:105">
      <c r="B190" s="30"/>
      <c r="C190" s="31"/>
      <c r="D190" s="3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row>
    <row r="191" spans="2:105">
      <c r="B191" s="30"/>
      <c r="C191" s="31"/>
      <c r="D191" s="31"/>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row>
    <row r="192" spans="2:105">
      <c r="B192" s="30"/>
      <c r="C192" s="31"/>
      <c r="D192" s="31"/>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row>
    <row r="193" spans="2:105">
      <c r="B193" s="30"/>
      <c r="C193" s="31"/>
      <c r="D193" s="31"/>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row>
    <row r="194" spans="2:105">
      <c r="B194" s="30"/>
      <c r="C194" s="31"/>
      <c r="D194" s="31"/>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row>
    <row r="195" spans="2:105">
      <c r="B195" s="30"/>
      <c r="C195" s="31"/>
      <c r="D195" s="31"/>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row>
    <row r="196" spans="2:105">
      <c r="B196" s="30"/>
      <c r="C196" s="31"/>
      <c r="D196" s="31"/>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row>
    <row r="197" spans="2:105">
      <c r="B197" s="30"/>
      <c r="C197" s="31"/>
      <c r="D197" s="31"/>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row>
    <row r="198" spans="2:105">
      <c r="B198" s="30"/>
      <c r="C198" s="31"/>
      <c r="D198" s="31"/>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row>
    <row r="199" spans="2:105">
      <c r="B199" s="30"/>
      <c r="C199" s="31"/>
      <c r="D199" s="31"/>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row>
    <row r="200" spans="2:105">
      <c r="B200" s="30"/>
      <c r="C200" s="31"/>
      <c r="D200" s="31"/>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row>
    <row r="201" spans="2:105">
      <c r="B201" s="30"/>
      <c r="C201" s="31"/>
      <c r="D201" s="31"/>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row>
    <row r="202" spans="2:105">
      <c r="B202" s="30"/>
      <c r="C202" s="31"/>
      <c r="D202" s="31"/>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row>
    <row r="203" spans="2:105">
      <c r="B203" s="30"/>
      <c r="C203" s="31"/>
      <c r="D203" s="31"/>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row>
    <row r="204" spans="2:105">
      <c r="B204" s="30"/>
      <c r="C204" s="31"/>
      <c r="D204" s="31"/>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row>
    <row r="205" spans="2:105">
      <c r="B205" s="30"/>
      <c r="C205" s="31"/>
      <c r="D205" s="31"/>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row>
    <row r="206" spans="2:105">
      <c r="B206" s="30"/>
      <c r="C206" s="31"/>
      <c r="D206" s="31"/>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row>
    <row r="207" spans="2:105">
      <c r="B207" s="30"/>
      <c r="C207" s="31"/>
      <c r="D207" s="31"/>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row>
    <row r="208" spans="2:105">
      <c r="B208" s="30"/>
      <c r="C208" s="31"/>
      <c r="D208" s="31"/>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row>
    <row r="209" spans="2:105">
      <c r="B209" s="30"/>
      <c r="C209" s="31"/>
      <c r="D209" s="31"/>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row>
    <row r="210" spans="2:105">
      <c r="B210" s="30"/>
      <c r="C210" s="31"/>
      <c r="D210" s="3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row>
    <row r="211" spans="2:105">
      <c r="B211" s="30"/>
      <c r="C211" s="31"/>
      <c r="D211" s="31"/>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row>
    <row r="212" spans="2:105">
      <c r="B212" s="30"/>
      <c r="C212" s="31"/>
      <c r="D212" s="31"/>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row>
    <row r="213" spans="2:105">
      <c r="B213" s="30"/>
      <c r="C213" s="31"/>
      <c r="D213" s="31"/>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row>
    <row r="214" spans="2:105">
      <c r="B214" s="30"/>
      <c r="C214" s="31"/>
      <c r="D214" s="31"/>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row>
    <row r="215" spans="2:105">
      <c r="B215" s="30"/>
      <c r="C215" s="31"/>
      <c r="D215" s="31"/>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row>
    <row r="216" spans="2:105">
      <c r="B216" s="30"/>
      <c r="C216" s="31"/>
      <c r="D216" s="31"/>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row>
    <row r="217" spans="2:105">
      <c r="B217" s="30"/>
      <c r="C217" s="31"/>
      <c r="D217" s="31"/>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row>
    <row r="218" spans="2:105">
      <c r="B218" s="30"/>
      <c r="C218" s="31"/>
      <c r="D218" s="31"/>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row>
    <row r="219" spans="2:105">
      <c r="B219" s="30"/>
      <c r="C219" s="31"/>
      <c r="D219" s="31"/>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row>
    <row r="220" spans="2:105">
      <c r="B220" s="30"/>
      <c r="C220" s="31"/>
      <c r="D220" s="31"/>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row>
    <row r="221" spans="2:105">
      <c r="B221" s="30"/>
      <c r="C221" s="31"/>
      <c r="D221" s="31"/>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row>
    <row r="222" spans="2:105">
      <c r="B222" s="30"/>
      <c r="C222" s="31"/>
      <c r="D222" s="31"/>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row>
    <row r="223" spans="2:105">
      <c r="B223" s="30"/>
      <c r="C223" s="31"/>
      <c r="D223" s="31"/>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row>
    <row r="224" spans="2:105">
      <c r="B224" s="30"/>
      <c r="C224" s="31"/>
      <c r="D224" s="31"/>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row>
    <row r="225" spans="2:105">
      <c r="B225" s="30"/>
      <c r="C225" s="31"/>
      <c r="D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row>
    <row r="226" spans="2:105">
      <c r="B226" s="30"/>
      <c r="C226" s="31"/>
      <c r="D226" s="31"/>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row>
    <row r="227" spans="2:105">
      <c r="B227" s="30"/>
      <c r="C227" s="31"/>
      <c r="D227" s="31"/>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row>
    <row r="228" spans="2:105">
      <c r="B228" s="30"/>
      <c r="C228" s="31"/>
      <c r="D228" s="31"/>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row>
    <row r="229" spans="2:105">
      <c r="B229" s="30"/>
      <c r="C229" s="31"/>
      <c r="D229" s="31"/>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row>
    <row r="230" spans="2:105">
      <c r="B230" s="30"/>
      <c r="C230" s="31"/>
      <c r="D230" s="31"/>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row>
    <row r="231" spans="2:105">
      <c r="B231" s="30"/>
      <c r="C231" s="31"/>
      <c r="D231" s="31"/>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row>
    <row r="232" spans="2:105">
      <c r="B232" s="30"/>
      <c r="C232" s="31"/>
      <c r="D232" s="31"/>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row>
    <row r="233" spans="2:105">
      <c r="B233" s="30"/>
      <c r="C233" s="31"/>
      <c r="D233" s="31"/>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row>
    <row r="234" spans="2:105">
      <c r="B234" s="30"/>
      <c r="C234" s="31"/>
      <c r="D234" s="31"/>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row>
    <row r="235" spans="2:105">
      <c r="B235" s="30"/>
      <c r="C235" s="31"/>
      <c r="D235" s="31"/>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row>
    <row r="236" spans="2:105">
      <c r="B236" s="30"/>
      <c r="C236" s="31"/>
      <c r="D236" s="31"/>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row>
    <row r="237" spans="2:105">
      <c r="B237" s="30"/>
      <c r="C237" s="31"/>
      <c r="D237" s="31"/>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row>
    <row r="238" spans="2:105">
      <c r="B238" s="30"/>
      <c r="C238" s="31"/>
      <c r="D238" s="31"/>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row>
    <row r="239" spans="2:105">
      <c r="B239" s="30"/>
      <c r="C239" s="31"/>
      <c r="D239" s="31"/>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row>
    <row r="240" spans="2:105">
      <c r="B240" s="30"/>
      <c r="C240" s="31"/>
      <c r="D240" s="31"/>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row>
    <row r="241" spans="2:105">
      <c r="B241" s="30"/>
      <c r="C241" s="31"/>
      <c r="D241" s="31"/>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row>
    <row r="242" spans="2:105">
      <c r="B242" s="30"/>
      <c r="C242" s="31"/>
      <c r="D242" s="31"/>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row>
    <row r="243" spans="2:105">
      <c r="B243" s="30"/>
      <c r="C243" s="31"/>
      <c r="D243" s="31"/>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row>
    <row r="244" spans="2:105">
      <c r="B244" s="30"/>
      <c r="C244" s="31"/>
      <c r="D244" s="31"/>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row>
    <row r="245" spans="2:105">
      <c r="B245" s="30"/>
      <c r="C245" s="31"/>
      <c r="D245" s="31"/>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row>
    <row r="246" spans="2:105">
      <c r="B246" s="30"/>
      <c r="C246" s="31"/>
      <c r="D246" s="31"/>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row>
    <row r="247" spans="2:105">
      <c r="B247" s="30"/>
      <c r="C247" s="31"/>
      <c r="D247" s="31"/>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row>
    <row r="248" spans="2:105">
      <c r="B248" s="30"/>
      <c r="C248" s="31"/>
      <c r="D248" s="31"/>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row>
    <row r="249" spans="2:105">
      <c r="B249" s="30"/>
      <c r="C249" s="31"/>
      <c r="D249" s="31"/>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row>
    <row r="250" spans="2:105">
      <c r="B250" s="30"/>
      <c r="C250" s="31"/>
      <c r="D250" s="31"/>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row>
    <row r="251" spans="2:105">
      <c r="B251" s="30"/>
      <c r="C251" s="31"/>
      <c r="D251" s="31"/>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row>
    <row r="252" spans="2:105">
      <c r="B252" s="30"/>
      <c r="C252" s="31"/>
      <c r="D252" s="31"/>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row>
    <row r="253" spans="2:105">
      <c r="B253" s="30"/>
      <c r="C253" s="31"/>
      <c r="D253" s="31"/>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row>
    <row r="254" spans="2:105">
      <c r="B254" s="30"/>
      <c r="C254" s="31"/>
      <c r="D254" s="31"/>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row>
    <row r="255" spans="2:105">
      <c r="B255" s="30"/>
      <c r="C255" s="31"/>
      <c r="D255" s="31"/>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row>
    <row r="256" spans="2:105">
      <c r="B256" s="30"/>
      <c r="C256" s="31"/>
      <c r="D256" s="31"/>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row>
    <row r="257" spans="2:105">
      <c r="B257" s="30"/>
      <c r="C257" s="31"/>
      <c r="D257" s="31"/>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row>
    <row r="258" spans="2:105">
      <c r="B258" s="30"/>
      <c r="C258" s="31"/>
      <c r="D258" s="31"/>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row>
    <row r="259" spans="2:105">
      <c r="B259" s="30"/>
      <c r="C259" s="31"/>
      <c r="D259" s="31"/>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row>
    <row r="260" spans="2:105">
      <c r="B260" s="30"/>
      <c r="C260" s="31"/>
      <c r="D260" s="31"/>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row>
    <row r="261" spans="2:105">
      <c r="B261" s="30"/>
      <c r="C261" s="31"/>
      <c r="D261" s="31"/>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row>
    <row r="262" spans="2:105">
      <c r="B262" s="30"/>
      <c r="C262" s="31"/>
      <c r="D262" s="31"/>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row>
    <row r="263" spans="2:105">
      <c r="B263" s="30"/>
      <c r="C263" s="31"/>
      <c r="D263" s="31"/>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row>
    <row r="264" spans="2:105">
      <c r="B264" s="30"/>
      <c r="C264" s="31"/>
      <c r="D264" s="31"/>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row>
    <row r="265" spans="2:105">
      <c r="B265" s="30"/>
      <c r="C265" s="31"/>
      <c r="D265" s="31"/>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row>
    <row r="266" spans="2:105">
      <c r="B266" s="30"/>
      <c r="C266" s="31"/>
      <c r="D266" s="31"/>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row>
    <row r="267" spans="2:105">
      <c r="B267" s="30"/>
      <c r="C267" s="31"/>
      <c r="D267" s="31"/>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row>
    <row r="268" spans="2:105">
      <c r="B268" s="30"/>
      <c r="C268" s="31"/>
      <c r="D268" s="31"/>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row>
    <row r="269" spans="2:105">
      <c r="B269" s="30"/>
      <c r="C269" s="31"/>
      <c r="D269" s="31"/>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row>
    <row r="270" spans="2:105">
      <c r="B270" s="30"/>
      <c r="C270" s="31"/>
      <c r="D270" s="31"/>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row>
    <row r="271" spans="2:105">
      <c r="B271" s="30"/>
      <c r="C271" s="31"/>
      <c r="D271" s="31"/>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row>
    <row r="272" spans="2:105">
      <c r="B272" s="30"/>
      <c r="C272" s="31"/>
      <c r="D272" s="31"/>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row>
    <row r="273" spans="2:105">
      <c r="B273" s="30"/>
      <c r="C273" s="31"/>
      <c r="D273" s="31"/>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row>
    <row r="274" spans="2:105">
      <c r="B274" s="30"/>
      <c r="C274" s="31"/>
      <c r="D274" s="31"/>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row>
    <row r="275" spans="2:105">
      <c r="B275" s="30"/>
      <c r="C275" s="31"/>
      <c r="D275" s="31"/>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row>
    <row r="276" spans="2:105">
      <c r="B276" s="30"/>
      <c r="C276" s="31"/>
      <c r="D276" s="31"/>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row>
    <row r="277" spans="2:105">
      <c r="B277" s="30"/>
      <c r="C277" s="31"/>
      <c r="D277" s="31"/>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row>
    <row r="278" spans="2:105">
      <c r="B278" s="30"/>
      <c r="C278" s="31"/>
      <c r="D278" s="31"/>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row>
    <row r="279" spans="2:105">
      <c r="B279" s="30"/>
      <c r="C279" s="31"/>
      <c r="D279" s="31"/>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row>
    <row r="280" spans="2:105">
      <c r="B280" s="30"/>
      <c r="C280" s="31"/>
      <c r="D280" s="31"/>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row>
    <row r="281" spans="2:105">
      <c r="B281" s="30"/>
      <c r="C281" s="31"/>
      <c r="D281" s="31"/>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row>
    <row r="282" spans="2:105">
      <c r="B282" s="30"/>
      <c r="C282" s="31"/>
      <c r="D282" s="31"/>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row>
    <row r="283" spans="2:105">
      <c r="B283" s="30"/>
      <c r="C283" s="31"/>
      <c r="D283" s="31"/>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row>
    <row r="284" spans="2:105">
      <c r="B284" s="30"/>
      <c r="C284" s="31"/>
      <c r="D284" s="31"/>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row>
    <row r="285" spans="2:105">
      <c r="B285" s="30"/>
      <c r="C285" s="31"/>
      <c r="D285" s="31"/>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row>
    <row r="286" spans="2:105">
      <c r="B286" s="30"/>
      <c r="C286" s="31"/>
      <c r="D286" s="31"/>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row>
    <row r="287" spans="2:105">
      <c r="B287" s="30"/>
      <c r="C287" s="31"/>
      <c r="D287" s="31"/>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row>
    <row r="288" spans="2:105">
      <c r="B288" s="30"/>
      <c r="C288" s="31"/>
      <c r="D288" s="31"/>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row>
    <row r="289" spans="2:105">
      <c r="B289" s="30"/>
      <c r="C289" s="31"/>
      <c r="D289" s="31"/>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row>
    <row r="290" spans="2:105">
      <c r="B290" s="30"/>
      <c r="C290" s="31"/>
      <c r="D290" s="31"/>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row>
    <row r="291" spans="2:105">
      <c r="B291" s="30"/>
      <c r="C291" s="31"/>
      <c r="D291" s="31"/>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row>
    <row r="292" spans="2:105">
      <c r="B292" s="30"/>
      <c r="C292" s="31"/>
      <c r="D292" s="31"/>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row>
    <row r="293" spans="2:105">
      <c r="B293" s="30"/>
      <c r="C293" s="31"/>
      <c r="D293" s="31"/>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row>
    <row r="294" spans="2:105">
      <c r="B294" s="30"/>
      <c r="C294" s="31"/>
      <c r="D294" s="31"/>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row>
    <row r="295" spans="2:105">
      <c r="B295" s="30"/>
      <c r="C295" s="31"/>
      <c r="D295" s="31"/>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row>
    <row r="296" spans="2:105">
      <c r="B296" s="30"/>
      <c r="C296" s="31"/>
      <c r="D296" s="31"/>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row>
    <row r="297" spans="2:105">
      <c r="B297" s="30"/>
      <c r="C297" s="31"/>
      <c r="D297" s="31"/>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row>
    <row r="298" spans="2:105">
      <c r="B298" s="30"/>
      <c r="C298" s="31"/>
      <c r="D298" s="31"/>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row>
    <row r="299" spans="2:105">
      <c r="B299" s="30"/>
      <c r="C299" s="31"/>
      <c r="D299" s="31"/>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row>
    <row r="300" spans="2:105">
      <c r="B300" s="30"/>
      <c r="C300" s="31"/>
      <c r="D300" s="31"/>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row>
    <row r="301" spans="2:105">
      <c r="B301" s="30"/>
      <c r="C301" s="31"/>
      <c r="D301" s="31"/>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row>
    <row r="302" spans="2:105">
      <c r="B302" s="30"/>
      <c r="C302" s="31"/>
      <c r="D302" s="31"/>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row>
    <row r="303" spans="2:105">
      <c r="B303" s="30"/>
      <c r="C303" s="31"/>
      <c r="D303" s="31"/>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row>
    <row r="304" spans="2:105">
      <c r="B304" s="30"/>
      <c r="C304" s="31"/>
      <c r="D304" s="31"/>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row>
    <row r="305" spans="2:105">
      <c r="B305" s="30"/>
      <c r="C305" s="31"/>
      <c r="D305" s="31"/>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row>
    <row r="306" spans="2:105">
      <c r="B306" s="30"/>
      <c r="C306" s="31"/>
      <c r="D306" s="31"/>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row>
    <row r="307" spans="2:105">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row>
    <row r="308" spans="2:105">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row>
    <row r="309" spans="2:105">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row>
    <row r="310" spans="2:105">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row>
    <row r="311" spans="2:105">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row>
    <row r="312" spans="2:105">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row>
    <row r="313" spans="2:105">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row>
    <row r="314" spans="2:105">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row>
    <row r="315" spans="2:105">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row>
    <row r="316" spans="2:105">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row>
    <row r="317" spans="2:105">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row>
    <row r="318" spans="2:105">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row>
    <row r="319" spans="2:105">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row>
    <row r="320" spans="2:105">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row>
    <row r="321" spans="6:105">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row>
    <row r="322" spans="6:105">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row>
    <row r="323" spans="6:105">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row>
    <row r="324" spans="6:105">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row>
    <row r="325" spans="6:105">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row>
    <row r="326" spans="6:105">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row>
    <row r="327" spans="6:105">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row>
    <row r="328" spans="6:105">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row>
    <row r="329" spans="6:105">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row>
    <row r="330" spans="6:105">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row>
    <row r="331" spans="6:105">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row>
    <row r="332" spans="6:105">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row>
    <row r="333" spans="6:105">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row>
    <row r="334" spans="6:105">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row>
    <row r="335" spans="6:105">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row>
    <row r="336" spans="6:105">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row>
    <row r="337" spans="6:105">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row>
    <row r="338" spans="6:105">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row>
    <row r="339" spans="6:105">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row>
    <row r="340" spans="6:105">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row>
    <row r="341" spans="6:105">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row>
    <row r="342" spans="6:105">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row>
    <row r="343" spans="6:105">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row>
    <row r="344" spans="6:105">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row>
    <row r="345" spans="6:105">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row>
    <row r="346" spans="6:105">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row>
    <row r="347" spans="6:105">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row>
    <row r="348" spans="6:105">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row>
    <row r="349" spans="6:105">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row>
    <row r="350" spans="6:105">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row>
    <row r="351" spans="6:105">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row>
    <row r="352" spans="6:105">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row>
    <row r="353" spans="6:105">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row>
    <row r="354" spans="6:105">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row>
    <row r="355" spans="6:105">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row>
    <row r="356" spans="6:105">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row>
    <row r="357" spans="6:105">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row>
    <row r="358" spans="6:105">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row>
    <row r="359" spans="6:105">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row>
    <row r="360" spans="6:105">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row>
    <row r="361" spans="6:105">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row>
    <row r="362" spans="6:105">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row>
    <row r="363" spans="6:105">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row>
    <row r="364" spans="6:105">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row>
    <row r="365" spans="6:105">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row>
    <row r="366" spans="6:105">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row>
    <row r="367" spans="6:105">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row>
    <row r="368" spans="6:105">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row>
    <row r="369" spans="6:105">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row>
    <row r="370" spans="6:105">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row>
    <row r="371" spans="6:105">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row>
    <row r="372" spans="6:105">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row>
    <row r="373" spans="6:105">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row>
    <row r="374" spans="6:105">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row>
    <row r="375" spans="6:105">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row>
    <row r="376" spans="6:105">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row>
    <row r="377" spans="6:105">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row>
    <row r="378" spans="6:105">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row>
    <row r="379" spans="6:105">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row>
    <row r="380" spans="6:105">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row>
    <row r="381" spans="6:105">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row>
    <row r="382" spans="6:105">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row>
    <row r="383" spans="6:105">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row>
    <row r="384" spans="6:105">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row>
    <row r="385" spans="6:105">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row>
    <row r="386" spans="6:105">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row>
    <row r="387" spans="6:105">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row>
    <row r="388" spans="6:105">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row>
    <row r="389" spans="6:105">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row>
    <row r="390" spans="6:105">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row>
    <row r="391" spans="6:105">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row>
    <row r="392" spans="6:105">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row>
    <row r="393" spans="6:105">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row>
    <row r="394" spans="6:105">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row>
    <row r="395" spans="6:105">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row>
    <row r="396" spans="6:105">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row>
    <row r="397" spans="6:105">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row>
    <row r="398" spans="6:105">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row>
    <row r="399" spans="6:105">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row>
    <row r="400" spans="6:105">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row>
    <row r="401" spans="6:105">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row>
    <row r="402" spans="6:105">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row>
    <row r="403" spans="6:105">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row>
    <row r="404" spans="6:105">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row>
    <row r="405" spans="6:105">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row>
    <row r="406" spans="6:105">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row>
    <row r="407" spans="6:105">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row>
    <row r="408" spans="6:105">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row>
    <row r="409" spans="6:105">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row>
    <row r="410" spans="6:105">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row>
    <row r="411" spans="6:105">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row>
    <row r="412" spans="6:105">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row>
    <row r="413" spans="6:105">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row>
    <row r="414" spans="6:105">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row>
    <row r="415" spans="6:105">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row>
    <row r="416" spans="6:105">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row>
    <row r="417" spans="6:105">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row>
    <row r="418" spans="6:105">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row>
    <row r="419" spans="6:105">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row>
    <row r="420" spans="6:105">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row>
    <row r="421" spans="6:105">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row>
    <row r="422" spans="6:105">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row>
    <row r="423" spans="6:105">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row>
    <row r="424" spans="6:105">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row>
    <row r="425" spans="6:105">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row>
    <row r="426" spans="6:105">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row>
    <row r="427" spans="6:105">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row>
    <row r="428" spans="6:105">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row>
    <row r="429" spans="6:105">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row>
    <row r="430" spans="6:105">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row>
    <row r="431" spans="6:105">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row>
    <row r="432" spans="6:105">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row>
    <row r="433" spans="6:105">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row>
    <row r="434" spans="6:105">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row>
    <row r="435" spans="6:105">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row>
    <row r="436" spans="6:105">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row>
    <row r="437" spans="6:105">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row>
    <row r="438" spans="6:105">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row>
    <row r="439" spans="6:105">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row>
    <row r="440" spans="6:105">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row>
    <row r="441" spans="6:105">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row>
    <row r="442" spans="6:105">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row>
    <row r="443" spans="6:105">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row>
    <row r="444" spans="6:105">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row>
    <row r="445" spans="6:105">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row>
    <row r="446" spans="6:105">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row>
    <row r="447" spans="6:105">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row>
    <row r="448" spans="6:105">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row>
    <row r="449" spans="6:105">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row>
    <row r="450" spans="6:105">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row>
    <row r="451" spans="6:105">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row>
    <row r="452" spans="6:105">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row>
    <row r="453" spans="6:105">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row>
    <row r="454" spans="6:105">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row>
    <row r="455" spans="6:105">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row>
    <row r="456" spans="6:105">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row>
    <row r="457" spans="6:105">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row>
    <row r="458" spans="6:105">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row>
    <row r="459" spans="6:105">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row>
    <row r="460" spans="6:105">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row>
    <row r="461" spans="6:105">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row>
    <row r="462" spans="6:105">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row>
    <row r="463" spans="6:105">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row>
    <row r="464" spans="6:105">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row>
    <row r="465" spans="6:105">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row>
    <row r="466" spans="6:105">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row>
    <row r="467" spans="6:105">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row>
    <row r="468" spans="6:105">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row>
    <row r="469" spans="6:105">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row>
    <row r="470" spans="6:105">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row>
    <row r="471" spans="6:105">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row>
    <row r="472" spans="6:105">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row>
    <row r="473" spans="6:105">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row>
    <row r="474" spans="6:105">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row>
    <row r="475" spans="6:105">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row>
    <row r="476" spans="6:105">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row>
    <row r="477" spans="6:105">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row>
    <row r="478" spans="6:105">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row>
    <row r="479" spans="6:105">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row>
    <row r="480" spans="6:105">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row>
    <row r="481" spans="6:105">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row>
    <row r="482" spans="6:105">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row>
    <row r="483" spans="6:105">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row>
    <row r="484" spans="6:105">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row>
    <row r="485" spans="6:105">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row>
    <row r="486" spans="6:105">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row>
    <row r="487" spans="6:105">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row>
    <row r="488" spans="6:105">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row>
    <row r="489" spans="6:105">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row>
    <row r="490" spans="6:105">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row>
    <row r="491" spans="6:105">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row>
    <row r="492" spans="6:105">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row>
    <row r="493" spans="6:105">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row>
    <row r="494" spans="6:105">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row>
    <row r="495" spans="6:105">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row>
    <row r="496" spans="6:105">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row>
    <row r="497" spans="6:105">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row>
    <row r="498" spans="6:105">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row>
    <row r="499" spans="6:105">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row>
    <row r="500" spans="6:105">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row>
    <row r="501" spans="6:105">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row>
    <row r="502" spans="6:105">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row>
    <row r="503" spans="6:105">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row>
    <row r="504" spans="6:105">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row>
    <row r="505" spans="6:105">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row>
    <row r="506" spans="6:105">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row>
    <row r="507" spans="6:105">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row>
    <row r="508" spans="6:105">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row>
    <row r="509" spans="6:105">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row>
    <row r="510" spans="6:105">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row>
    <row r="511" spans="6:105">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row>
    <row r="512" spans="6:105">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row>
    <row r="513" spans="6:105">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row>
    <row r="514" spans="6:105">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row>
    <row r="515" spans="6:105">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row>
    <row r="516" spans="6:105">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row>
    <row r="517" spans="6:105">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row>
    <row r="518" spans="6:105">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row>
    <row r="519" spans="6:105">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row>
    <row r="520" spans="6:105">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row>
    <row r="521" spans="6:105">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row>
    <row r="522" spans="6:105">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row>
    <row r="523" spans="6:105">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row>
    <row r="524" spans="6:105">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row>
    <row r="525" spans="6:105">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row>
    <row r="526" spans="6:105">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row>
    <row r="527" spans="6:105">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row>
    <row r="528" spans="6:105">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row>
    <row r="529" spans="6:105">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row>
    <row r="530" spans="6:105">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row>
    <row r="531" spans="6:105">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row>
    <row r="532" spans="6:105">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row>
    <row r="533" spans="6:105">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row>
    <row r="534" spans="6:105">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row>
    <row r="535" spans="6:105">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row>
    <row r="536" spans="6:105">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row>
    <row r="537" spans="6:105">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row>
    <row r="538" spans="6:105">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row>
    <row r="539" spans="6:105">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row>
    <row r="540" spans="6:105">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row>
    <row r="541" spans="6:105">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row>
    <row r="542" spans="6:105">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row>
    <row r="543" spans="6:105">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row>
    <row r="544" spans="6:105">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row>
    <row r="545" spans="6:105">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row>
    <row r="546" spans="6:105">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row>
    <row r="547" spans="6:105">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row>
    <row r="548" spans="6:105">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row>
    <row r="549" spans="6:105">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row>
    <row r="550" spans="6:105">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row>
    <row r="551" spans="6:105">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row>
    <row r="552" spans="6:105">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row>
    <row r="553" spans="6:105">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row>
    <row r="554" spans="6:105">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row>
    <row r="555" spans="6:105">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row>
    <row r="556" spans="6:105">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row>
    <row r="557" spans="6:105">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row>
    <row r="558" spans="6:105">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row>
    <row r="559" spans="6:105">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row>
    <row r="560" spans="6:105">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row>
    <row r="561" spans="6:105">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row>
    <row r="562" spans="6:105">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row>
    <row r="563" spans="6:105">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row>
    <row r="564" spans="6:105">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row>
    <row r="565" spans="6:105">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row>
    <row r="566" spans="6:105">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row>
    <row r="567" spans="6:105">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row>
    <row r="568" spans="6:105">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row>
    <row r="569" spans="6:105">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row>
    <row r="570" spans="6:105">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row>
    <row r="571" spans="6:105">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row>
    <row r="572" spans="6:105">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row>
    <row r="573" spans="6:105">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row>
    <row r="574" spans="6:105">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row>
    <row r="575" spans="6:105">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row>
    <row r="576" spans="6:105">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row>
    <row r="577" spans="6:105">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row>
    <row r="578" spans="6:105">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row>
    <row r="579" spans="6:105">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row>
    <row r="580" spans="6:105">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row>
    <row r="581" spans="6:105">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row>
    <row r="582" spans="6:105">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row>
    <row r="583" spans="6:105">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row>
    <row r="584" spans="6:105">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row>
    <row r="585" spans="6:105">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row>
    <row r="586" spans="6:105">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row>
    <row r="587" spans="6:105">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row>
    <row r="588" spans="6:105">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row>
    <row r="589" spans="6:105">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row>
    <row r="590" spans="6:105">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row>
    <row r="591" spans="6:105">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row>
    <row r="592" spans="6:105">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row>
    <row r="593" spans="6:105">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row>
    <row r="594" spans="6:105">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row>
    <row r="595" spans="6:105">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row>
    <row r="596" spans="6:105">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row>
    <row r="597" spans="6:105">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row>
    <row r="598" spans="6:105">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row>
    <row r="599" spans="6:105">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row>
    <row r="600" spans="6:105">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row>
    <row r="601" spans="6:105">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row>
    <row r="602" spans="6:105">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row>
    <row r="603" spans="6:105">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row>
    <row r="604" spans="6:105">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row>
    <row r="605" spans="6:105">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row>
    <row r="606" spans="6:105">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row>
    <row r="607" spans="6:105">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row>
    <row r="608" spans="6:105">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row>
    <row r="609" spans="6:105">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row>
    <row r="610" spans="6:105">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row>
    <row r="611" spans="6:105">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row>
    <row r="612" spans="6:105">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row>
    <row r="613" spans="6:105">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row>
    <row r="614" spans="6:105">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row>
    <row r="615" spans="6:105">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row>
    <row r="616" spans="6:105">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row>
    <row r="617" spans="6:105">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row>
    <row r="618" spans="6:105">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row>
    <row r="619" spans="6:105">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row>
    <row r="620" spans="6:105">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row>
    <row r="621" spans="6:105">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row>
    <row r="622" spans="6:105">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row>
    <row r="623" spans="6:105">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row>
    <row r="624" spans="6:105">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row>
    <row r="625" spans="6:105">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row>
    <row r="626" spans="6:105">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row>
    <row r="627" spans="6:105">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row>
    <row r="628" spans="6:105">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row>
    <row r="629" spans="6:105">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row>
    <row r="630" spans="6:105">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row>
    <row r="631" spans="6:105">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row>
    <row r="632" spans="6:105">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row>
    <row r="633" spans="6:105">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row>
    <row r="634" spans="6:105">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row>
    <row r="635" spans="6:105">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row>
    <row r="636" spans="6:105">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row>
    <row r="637" spans="6:105">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row>
    <row r="638" spans="6:105">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row>
    <row r="639" spans="6:105">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row>
    <row r="640" spans="6:105">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row>
    <row r="641" spans="6:105">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row>
    <row r="642" spans="6:105">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row>
    <row r="643" spans="6:105">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row>
    <row r="644" spans="6:105">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row>
    <row r="645" spans="6:105">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row>
    <row r="646" spans="6:105">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row>
    <row r="647" spans="6:105">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row>
    <row r="648" spans="6:105">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row>
    <row r="649" spans="6:105">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row>
    <row r="650" spans="6:105">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row>
    <row r="651" spans="6:105">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row>
    <row r="652" spans="6:105">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row>
    <row r="653" spans="6:105">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row>
    <row r="654" spans="6:105">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row>
    <row r="655" spans="6:105">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row>
    <row r="656" spans="6:105">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row>
    <row r="657" spans="6:105">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row>
    <row r="658" spans="6:105">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row>
    <row r="659" spans="6:105">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row>
    <row r="660" spans="6:105">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row>
    <row r="661" spans="6:105">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row>
    <row r="662" spans="6:105">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row>
    <row r="663" spans="6:105">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row>
    <row r="664" spans="6:105">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row>
    <row r="665" spans="6:105">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row>
    <row r="666" spans="6:105">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row>
    <row r="667" spans="6:105">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row>
    <row r="668" spans="6:105">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row>
    <row r="669" spans="6:105">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row>
    <row r="670" spans="6:105">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row>
    <row r="671" spans="6:105">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row>
    <row r="672" spans="6:105">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row>
    <row r="673" spans="6:105">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row>
    <row r="674" spans="6:105">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row>
    <row r="675" spans="6:105">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row>
    <row r="676" spans="6:105">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row>
    <row r="677" spans="6:105">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row>
    <row r="678" spans="6:105">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row>
    <row r="679" spans="6:105">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row>
    <row r="680" spans="6:105">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row>
    <row r="681" spans="6:105">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row>
    <row r="682" spans="6:105">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row>
    <row r="683" spans="6:105">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row>
    <row r="684" spans="6:105">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row>
    <row r="685" spans="6:105">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row>
    <row r="686" spans="6:105">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row>
    <row r="687" spans="6:105">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row>
    <row r="688" spans="6:105">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row>
    <row r="689" spans="6:105">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row>
    <row r="690" spans="6:105">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row>
    <row r="691" spans="6:105">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row>
    <row r="692" spans="6:105">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row>
    <row r="693" spans="6:105">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row>
    <row r="694" spans="6:105">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row>
    <row r="695" spans="6:105">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row>
    <row r="696" spans="6:105">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row>
    <row r="697" spans="6:105">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row>
    <row r="698" spans="6:105">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row>
    <row r="699" spans="6:105">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row>
    <row r="700" spans="6:105">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row>
    <row r="701" spans="6:105">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row>
    <row r="702" spans="6:105">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row>
    <row r="703" spans="6:105">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row>
    <row r="704" spans="6:105">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row>
    <row r="705" spans="6:105">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row>
    <row r="706" spans="6:105">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row>
    <row r="707" spans="6:105">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row>
    <row r="708" spans="6:105">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row>
    <row r="709" spans="6:105">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row>
    <row r="710" spans="6:105">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row>
    <row r="711" spans="6:105">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row>
    <row r="712" spans="6:105">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row>
    <row r="713" spans="6:105">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row>
    <row r="714" spans="6:105">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row>
    <row r="715" spans="6:105">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row>
    <row r="716" spans="6:105">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row>
    <row r="717" spans="6:105">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row>
    <row r="718" spans="6:105">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row>
    <row r="719" spans="6:105">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row>
    <row r="720" spans="6:105">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row>
    <row r="721" spans="6:105">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row>
    <row r="722" spans="6:105">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row>
    <row r="723" spans="6:105">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row>
    <row r="724" spans="6:105">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row>
    <row r="725" spans="6:105">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row>
    <row r="726" spans="6:105">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row>
    <row r="727" spans="6:105">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row>
    <row r="728" spans="6:105">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row>
    <row r="729" spans="6:105">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row>
    <row r="730" spans="6:105">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row>
    <row r="731" spans="6:105">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row>
    <row r="732" spans="6:105">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row>
    <row r="733" spans="6:105">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row>
    <row r="734" spans="6:105">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row>
    <row r="735" spans="6:105">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row>
    <row r="736" spans="6:105">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row>
    <row r="737" spans="6:105">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row>
    <row r="738" spans="6:105">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row>
    <row r="739" spans="6:105">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row>
    <row r="740" spans="6:105">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row>
    <row r="741" spans="6:105">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row>
    <row r="742" spans="6:105">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row>
    <row r="743" spans="6:105">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row>
    <row r="744" spans="6:105">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row>
    <row r="745" spans="6:105">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row>
    <row r="746" spans="6:105">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row>
    <row r="747" spans="6:105">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row>
    <row r="748" spans="6:105">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row>
    <row r="749" spans="6:105">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row>
    <row r="750" spans="6:105">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row>
    <row r="751" spans="6:105">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row>
    <row r="752" spans="6:105">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row>
    <row r="753" spans="6:105">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row>
    <row r="754" spans="6:105">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row>
    <row r="755" spans="6:105">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row>
    <row r="756" spans="6:105">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row>
    <row r="757" spans="6:105">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row>
    <row r="758" spans="6:105">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row>
    <row r="759" spans="6:105">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row>
    <row r="760" spans="6:105">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row>
    <row r="761" spans="6:105">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row>
    <row r="762" spans="6:105">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row>
    <row r="763" spans="6:105">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row>
    <row r="764" spans="6:105">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row>
    <row r="765" spans="6:105">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row>
    <row r="766" spans="6:105">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row>
    <row r="767" spans="6:105">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row>
    <row r="768" spans="6:105">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row>
    <row r="769" spans="6:105">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row>
    <row r="770" spans="6:105">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row>
    <row r="771" spans="6:105">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row>
    <row r="772" spans="6:105">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row>
    <row r="773" spans="6:105">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row>
    <row r="774" spans="6:105">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row>
  </sheetData>
  <sheetProtection algorithmName="SHA-512" hashValue="kT9SJ3yFnLo2Ucfb+kDlEl6FuGPnfsj+Nl3djesnnrVdXtg4IWPC7Dial00LEAtlf61cgkANjwZTziP86hdjsQ==" saltValue="atCulMIO369zlQn70b66+g==" spinCount="100000" sheet="1" objects="1" scenarios="1"/>
  <mergeCells count="9">
    <mergeCell ref="F32:K32"/>
    <mergeCell ref="F58:J58"/>
    <mergeCell ref="F59:J59"/>
    <mergeCell ref="F60:J60"/>
    <mergeCell ref="B4:D4"/>
    <mergeCell ref="B17:D17"/>
    <mergeCell ref="B26:D26"/>
    <mergeCell ref="B6:D7"/>
    <mergeCell ref="F29:K29"/>
  </mergeCells>
  <hyperlinks>
    <hyperlink ref="B11:D11" location="'Ethics &amp; compliance'!A1" display="Ethics &amp; Compliance" xr:uid="{B1781A12-CD2B-D24A-9A5D-7A64BD38AFA7}"/>
    <hyperlink ref="B17:D17" location="'Economic performance'!A1" display="Economic Performance " xr:uid="{20D14362-617E-F741-854A-22D33362AF81}"/>
    <hyperlink ref="B24:D24" location="'Health and Safety'!A1" display="Health and Safety" xr:uid="{00107BE2-BCA0-644C-94AC-3AD1EC995F40}"/>
    <hyperlink ref="B26:D26" location="Workforce!A1" display="Workforce " xr:uid="{46FA3C03-0EA4-114A-8271-7E7EABF65F50}"/>
    <hyperlink ref="B40:D40" location="'Energy &amp; Emissions '!A1" display="Energy and Emissions" xr:uid="{CB36C1F3-B987-0648-9987-4FFFB59EDC50}"/>
    <hyperlink ref="B47:D47" location="Water!A1" display="Water " xr:uid="{A075F89C-664D-644C-942C-ED4FD0F97492}"/>
    <hyperlink ref="B55:D55" location="'Biodiversity &amp; Land'!A1" display="Biodiversity and Land" xr:uid="{5F13597C-5231-CE4D-9F4D-8557C7F9B654}"/>
    <hyperlink ref="B58:D58" location="Materials!A1" display="Materials" xr:uid="{C51853B4-D1C5-A945-BB50-D5B6919F2EE4}"/>
    <hyperlink ref="B60:D60" location="'Tailings &amp; Waste'!A1" display="Tailings and Waste" xr:uid="{33BEAD35-57A2-F043-AB1C-D5A7910B20CD}"/>
    <hyperlink ref="B11" location="'Ethics and compliance'!A1" display="Ethics and Compliance" xr:uid="{79A5DC44-F567-2E4A-AE12-231370B42061}"/>
    <hyperlink ref="B40" location="'Energy and Emissions '!A1" display="Energy and Emissions" xr:uid="{2890537B-74AB-2346-B6E1-A3785B56B827}"/>
    <hyperlink ref="B55" location="'Biodiversity and Land'!A1" display="Biodiversity and Land" xr:uid="{7C476A6C-00F8-AF4C-945D-1F105D749C6F}"/>
    <hyperlink ref="B60" location="'Tailings and Waste'!A1" display="Tailings and Waste" xr:uid="{7E99FB65-51E2-1F44-AF99-382ACA3E7ABC}"/>
    <hyperlink ref="B18:B23" location="'Economic performance'!A1" display="Economic performance (USD millions)" xr:uid="{DCAEB6CC-9ADB-8D48-8C50-721ED77CE49B}"/>
    <hyperlink ref="B25" location="'Health and safety'!A1" display="Injuries and health" xr:uid="{753F4E95-DAEC-B940-9BAB-3E62E3A5C335}"/>
    <hyperlink ref="B41:B44" location="'Energy and Emissions '!A1" display="Energy consumption within the organization (gigajoules)" xr:uid="{03A6D02F-186B-5440-8C1A-3ECF8E2E747A}"/>
    <hyperlink ref="B48:B53" location="Water!A1" display="Total water withdrawal, discharge, consumption, and use (000 m3)" xr:uid="{67D4816C-8391-2546-B464-23C9A178D0C3}"/>
    <hyperlink ref="B56:B57" location="'Biodiversity and Land'!A1" display="Protected conservartion status or species on IAMGOLD concessions" xr:uid="{7F58D069-311D-2347-B24A-F71F6BC7F1BB}"/>
    <hyperlink ref="B59" location="Materials!A1" display="Total weight of non-renewable materials (tonnes)" xr:uid="{9C243177-A157-3E4B-9F08-FB4ECFC18041}"/>
    <hyperlink ref="B61:B64" location="'Tailings and Waste'!A1" display="Generated waste (metric tons)" xr:uid="{E081E4BF-0AF9-3640-A104-402CF721F5CE}"/>
    <hyperlink ref="B45" location="'Energy and Emissions '!A1" display="Base year emissions" xr:uid="{61A0F9D5-BCDB-4685-A6C1-CF36B6808A31}"/>
    <hyperlink ref="B46" location="'Energy and Emissions '!A1" display="Air emissions (non-GHGs)" xr:uid="{0809DCBE-920A-476B-9236-AAEFFED40221}"/>
    <hyperlink ref="B54" location="Water!A1" display="Number of incidents of water-related non-compliance" xr:uid="{7A7AA73C-5C51-4800-A7BB-D4989070EAF9}"/>
    <hyperlink ref="B35" location="Workforce!A1" display="Parental leave" xr:uid="{6A9ACD5B-F53F-49BF-B022-AD3CC89670FF}"/>
    <hyperlink ref="B39" location="Workforce!A1" display="Ratio of basic salary and renumeration of female to male" xr:uid="{4F65FA0F-C6D1-41D2-B28F-B20EB09BF0C4}"/>
    <hyperlink ref="B13" location="'Ethics and compliance'!A1" display="Reported incidents of discrimination" xr:uid="{94D25F9C-FFAE-499F-B92A-022D47EC45AD}"/>
    <hyperlink ref="B14" location="'Ethics and compliance'!A1" display="Number of whistleblower complaints" xr:uid="{DDDE2AFA-1E52-406A-BD3B-03794E229291}"/>
    <hyperlink ref="B12" location="'Ethics and compliance'!A1" display="Anti-corruption" xr:uid="{71108C24-4DB3-4F1B-A868-6A68D2F3C148}"/>
    <hyperlink ref="B15" location="'Ethics and compliance'!A1" display="Human rights training" xr:uid="{18A1D124-8FB3-4EE0-9B04-D738DCEB86A0}"/>
    <hyperlink ref="B16" location="'Ethics and compliance'!A1" display="Political contributions" xr:uid="{74D22DAB-8166-4755-93C5-887A7A790086}"/>
    <hyperlink ref="B34" location="Workforce!A1" display="Benefits" xr:uid="{FD3A1F5E-8BD6-4B20-A57F-C5E271F32E62}"/>
    <hyperlink ref="B36" location="Workforce!A1" display="Average hours of training per year per employee " xr:uid="{D7BEB099-1412-4EF8-A03C-74F2746BD5F3}"/>
    <hyperlink ref="B38" location="Workforce!A1" display="Employees receiving regular performance and career development reviews" xr:uid="{22FA15E1-E7AB-4CB8-BFAB-16A4F29C403C}"/>
    <hyperlink ref="B37" location="Workforce!A1" display="Programs for upgrading employee skills and transition assistance programs" xr:uid="{FC8938E2-D09D-474A-BC49-C3E04D50985E}"/>
  </hyperlink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25323A"/>
  </sheetPr>
  <dimension ref="A1:AY30"/>
  <sheetViews>
    <sheetView zoomScale="130" zoomScaleNormal="130" workbookViewId="0">
      <selection activeCell="B5" sqref="B5:G5"/>
    </sheetView>
  </sheetViews>
  <sheetFormatPr defaultColWidth="8.85546875" defaultRowHeight="12.75"/>
  <cols>
    <col min="1" max="1" width="2.42578125" style="81" customWidth="1"/>
    <col min="2" max="2" width="55.42578125" style="165" customWidth="1"/>
    <col min="3" max="4" width="13.85546875" style="340" customWidth="1"/>
    <col min="5" max="5" width="16.42578125" style="340" customWidth="1"/>
    <col min="6" max="7" width="13.85546875" style="340" customWidth="1"/>
    <col min="8" max="8" width="32.5703125" style="81" customWidth="1"/>
    <col min="9" max="51" width="8.5703125" style="81"/>
    <col min="52" max="16384" width="8.85546875" style="140"/>
  </cols>
  <sheetData>
    <row r="1" spans="2:9" s="66" customFormat="1">
      <c r="B1" s="145"/>
      <c r="C1" s="278"/>
      <c r="D1" s="278"/>
      <c r="E1" s="278"/>
      <c r="F1" s="278"/>
      <c r="G1" s="278"/>
    </row>
    <row r="2" spans="2:9" s="66" customFormat="1">
      <c r="B2" s="146" t="s">
        <v>185</v>
      </c>
      <c r="C2" s="136"/>
      <c r="D2" s="136"/>
      <c r="E2" s="136"/>
      <c r="F2" s="136"/>
      <c r="G2" s="136"/>
      <c r="H2" s="232"/>
    </row>
    <row r="3" spans="2:9" s="73" customFormat="1">
      <c r="B3" s="70"/>
      <c r="C3" s="71"/>
      <c r="D3" s="71"/>
      <c r="E3" s="71"/>
      <c r="F3" s="71"/>
      <c r="G3" s="71"/>
      <c r="H3" s="72"/>
    </row>
    <row r="4" spans="2:9" ht="14.25">
      <c r="B4" s="196" t="s">
        <v>186</v>
      </c>
      <c r="C4" s="138" t="s">
        <v>187</v>
      </c>
      <c r="D4" s="138" t="s">
        <v>188</v>
      </c>
      <c r="E4" s="138" t="s">
        <v>189</v>
      </c>
      <c r="F4" s="138" t="s">
        <v>190</v>
      </c>
      <c r="G4" s="138" t="s">
        <v>191</v>
      </c>
    </row>
    <row r="5" spans="2:9">
      <c r="B5" s="456" t="s">
        <v>192</v>
      </c>
      <c r="C5" s="457"/>
      <c r="D5" s="457"/>
      <c r="E5" s="457"/>
      <c r="F5" s="457"/>
      <c r="G5" s="458"/>
    </row>
    <row r="6" spans="2:9">
      <c r="B6" s="240" t="s">
        <v>193</v>
      </c>
      <c r="C6" s="290" t="s">
        <v>194</v>
      </c>
      <c r="D6" s="290" t="s">
        <v>194</v>
      </c>
      <c r="E6" s="290" t="s">
        <v>194</v>
      </c>
      <c r="F6" s="291">
        <v>1</v>
      </c>
      <c r="G6" s="61" t="s">
        <v>194</v>
      </c>
      <c r="H6" s="440"/>
      <c r="I6" s="441"/>
    </row>
    <row r="7" spans="2:9">
      <c r="B7" s="240" t="s">
        <v>195</v>
      </c>
      <c r="C7" s="290">
        <v>1</v>
      </c>
      <c r="D7" s="290">
        <v>1</v>
      </c>
      <c r="E7" s="290">
        <v>1</v>
      </c>
      <c r="F7" s="290">
        <v>1</v>
      </c>
      <c r="G7" s="290">
        <v>1</v>
      </c>
      <c r="H7" s="297"/>
    </row>
    <row r="8" spans="2:9">
      <c r="B8" s="240" t="s">
        <v>196</v>
      </c>
      <c r="C8" s="290">
        <v>1</v>
      </c>
      <c r="D8" s="290">
        <v>1</v>
      </c>
      <c r="E8" s="290">
        <v>1</v>
      </c>
      <c r="F8" s="290">
        <v>1</v>
      </c>
      <c r="G8" s="291">
        <v>1</v>
      </c>
      <c r="H8" s="142"/>
    </row>
    <row r="9" spans="2:9">
      <c r="B9" s="456" t="s">
        <v>197</v>
      </c>
      <c r="C9" s="457"/>
      <c r="D9" s="457"/>
      <c r="E9" s="457"/>
      <c r="F9" s="457"/>
      <c r="G9" s="458"/>
      <c r="H9" s="142"/>
    </row>
    <row r="10" spans="2:9">
      <c r="B10" s="240" t="s">
        <v>193</v>
      </c>
      <c r="C10" s="61" t="s">
        <v>194</v>
      </c>
      <c r="D10" s="61" t="s">
        <v>194</v>
      </c>
      <c r="E10" s="61" t="s">
        <v>194</v>
      </c>
      <c r="F10" s="291">
        <v>1</v>
      </c>
      <c r="G10" s="61" t="s">
        <v>194</v>
      </c>
      <c r="H10" s="440"/>
      <c r="I10" s="321"/>
    </row>
    <row r="11" spans="2:9">
      <c r="B11" s="240" t="s">
        <v>195</v>
      </c>
      <c r="C11" s="290">
        <v>1</v>
      </c>
      <c r="D11" s="290">
        <v>1</v>
      </c>
      <c r="E11" s="290">
        <v>1</v>
      </c>
      <c r="F11" s="290">
        <v>1</v>
      </c>
      <c r="G11" s="290">
        <v>1</v>
      </c>
      <c r="H11" s="142"/>
    </row>
    <row r="12" spans="2:9" ht="18" customHeight="1">
      <c r="B12" s="455" t="s">
        <v>198</v>
      </c>
      <c r="C12" s="455"/>
      <c r="D12" s="455"/>
      <c r="E12" s="455"/>
      <c r="F12" s="455"/>
      <c r="G12" s="455"/>
      <c r="H12" s="288"/>
    </row>
    <row r="13" spans="2:9" ht="18" customHeight="1">
      <c r="B13" s="442"/>
      <c r="C13" s="442"/>
      <c r="D13" s="382"/>
      <c r="E13" s="382"/>
      <c r="F13" s="382"/>
      <c r="G13" s="382"/>
      <c r="H13" s="288"/>
    </row>
    <row r="14" spans="2:9" ht="18" customHeight="1">
      <c r="B14" s="443"/>
      <c r="C14" s="443" t="s">
        <v>199</v>
      </c>
      <c r="H14" s="288"/>
    </row>
    <row r="15" spans="2:9" ht="18" customHeight="1">
      <c r="B15" s="250" t="s">
        <v>200</v>
      </c>
      <c r="C15" s="155">
        <v>0</v>
      </c>
      <c r="H15" s="288"/>
    </row>
    <row r="16" spans="2:9" ht="18" customHeight="1">
      <c r="B16" s="459" t="s">
        <v>201</v>
      </c>
      <c r="C16" s="459"/>
      <c r="D16" s="459"/>
      <c r="E16" s="459"/>
      <c r="F16" s="459"/>
      <c r="G16" s="459"/>
      <c r="H16" s="288"/>
    </row>
    <row r="17" spans="2:8" ht="14.25" customHeight="1">
      <c r="B17" s="444"/>
      <c r="C17" s="444"/>
      <c r="D17" s="444"/>
      <c r="E17" s="444"/>
      <c r="F17" s="444"/>
      <c r="G17" s="444"/>
      <c r="H17" s="288"/>
    </row>
    <row r="18" spans="2:8" ht="18" customHeight="1">
      <c r="B18" s="443"/>
      <c r="C18" s="443" t="s">
        <v>199</v>
      </c>
      <c r="H18" s="288"/>
    </row>
    <row r="19" spans="2:8" ht="18" customHeight="1">
      <c r="B19" s="445" t="s">
        <v>89</v>
      </c>
      <c r="C19" s="61">
        <v>10</v>
      </c>
      <c r="H19" s="288"/>
    </row>
    <row r="20" spans="2:8" ht="9" customHeight="1">
      <c r="B20" s="446"/>
      <c r="C20" s="343"/>
      <c r="D20" s="343"/>
      <c r="E20" s="343"/>
      <c r="F20" s="343"/>
      <c r="G20" s="343"/>
      <c r="H20" s="288"/>
    </row>
    <row r="21" spans="2:8" ht="18" customHeight="1">
      <c r="B21" s="444"/>
      <c r="H21" s="288"/>
    </row>
    <row r="22" spans="2:8" ht="18" customHeight="1">
      <c r="B22" s="375" t="s">
        <v>202</v>
      </c>
      <c r="C22" s="138" t="s">
        <v>187</v>
      </c>
      <c r="H22" s="288"/>
    </row>
    <row r="23" spans="2:8" ht="31.5" customHeight="1">
      <c r="B23" s="143" t="s">
        <v>203</v>
      </c>
      <c r="C23" s="311">
        <v>0.8</v>
      </c>
      <c r="D23" s="282"/>
      <c r="E23" s="282"/>
      <c r="F23" s="282"/>
      <c r="G23" s="282"/>
      <c r="H23" s="288"/>
    </row>
    <row r="24" spans="2:8" ht="27" customHeight="1">
      <c r="B24" s="264" t="s">
        <v>204</v>
      </c>
      <c r="C24" s="155" t="s">
        <v>205</v>
      </c>
      <c r="D24" s="282"/>
      <c r="E24" s="282"/>
      <c r="F24" s="282"/>
      <c r="G24" s="282"/>
      <c r="H24" s="288"/>
    </row>
    <row r="25" spans="2:8" ht="18" customHeight="1">
      <c r="B25" s="447" t="s">
        <v>206</v>
      </c>
      <c r="C25" s="420"/>
      <c r="D25" s="420"/>
      <c r="E25" s="420"/>
      <c r="F25" s="420"/>
      <c r="G25" s="420"/>
      <c r="H25" s="288"/>
    </row>
    <row r="26" spans="2:8" ht="18" customHeight="1">
      <c r="B26" s="444"/>
      <c r="C26" s="444"/>
      <c r="D26" s="444"/>
      <c r="E26" s="444"/>
      <c r="F26" s="444"/>
      <c r="G26" s="444"/>
      <c r="H26" s="288"/>
    </row>
    <row r="27" spans="2:8" ht="14.25">
      <c r="B27" s="448" t="s">
        <v>207</v>
      </c>
      <c r="C27" s="443" t="s">
        <v>190</v>
      </c>
      <c r="D27" s="294"/>
      <c r="E27" s="294"/>
      <c r="F27" s="294"/>
      <c r="G27" s="294"/>
    </row>
    <row r="28" spans="2:8" ht="18.75" customHeight="1">
      <c r="B28" s="264" t="s">
        <v>208</v>
      </c>
      <c r="C28" s="61">
        <v>60409</v>
      </c>
      <c r="D28" s="282"/>
      <c r="E28" s="282"/>
      <c r="F28" s="332"/>
      <c r="G28" s="282"/>
      <c r="H28" s="142"/>
    </row>
    <row r="29" spans="2:8" ht="18.75" customHeight="1">
      <c r="B29" s="455" t="s">
        <v>209</v>
      </c>
      <c r="C29" s="455"/>
      <c r="D29" s="455"/>
      <c r="E29" s="455"/>
      <c r="F29" s="455"/>
      <c r="G29" s="455"/>
      <c r="H29" s="142"/>
    </row>
    <row r="30" spans="2:8">
      <c r="B30" s="427"/>
      <c r="C30" s="294"/>
      <c r="D30" s="294"/>
      <c r="E30" s="294"/>
      <c r="F30" s="294"/>
      <c r="G30" s="294"/>
    </row>
  </sheetData>
  <sheetProtection algorithmName="SHA-512" hashValue="VtTC+5G70BVhlZyivqR2vBqXdsFKxUKo6qaxUz7BMJazFvkzWQxPNKNjGpkU25iia3sVuXA8XgkesRYJ7dKS6Q==" saltValue="yv3l8quRgg/gabqlFtTchA==" spinCount="100000" sheet="1" objects="1" scenarios="1"/>
  <mergeCells count="5">
    <mergeCell ref="B12:G12"/>
    <mergeCell ref="B29:G29"/>
    <mergeCell ref="B5:G5"/>
    <mergeCell ref="B9:G9"/>
    <mergeCell ref="B16:G1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25323A"/>
  </sheetPr>
  <dimension ref="A1:AN70"/>
  <sheetViews>
    <sheetView zoomScale="115" zoomScaleNormal="115" workbookViewId="0">
      <pane ySplit="2" topLeftCell="A6" activePane="bottomLeft" state="frozen"/>
      <selection pane="bottomLeft"/>
      <selection activeCell="H21" sqref="H21"/>
    </sheetView>
  </sheetViews>
  <sheetFormatPr defaultColWidth="8.85546875" defaultRowHeight="12.75"/>
  <cols>
    <col min="1" max="1" width="4.42578125" style="81" customWidth="1"/>
    <col min="2" max="2" width="35.85546875" style="81" customWidth="1"/>
    <col min="3" max="3" width="18.7109375" style="81" customWidth="1"/>
    <col min="4" max="4" width="13" style="81" customWidth="1"/>
    <col min="5" max="5" width="12.42578125" style="81" customWidth="1"/>
    <col min="6" max="6" width="9.85546875" style="81" customWidth="1"/>
    <col min="7" max="7" width="11.140625" style="81" customWidth="1"/>
    <col min="8" max="8" width="13.85546875" style="81" bestFit="1" customWidth="1"/>
    <col min="9" max="9" width="15.5703125" style="81" customWidth="1"/>
    <col min="10" max="10" width="10.5703125" style="81" customWidth="1"/>
    <col min="11" max="11" width="11" style="81" customWidth="1"/>
    <col min="12" max="40" width="8.5703125" style="81"/>
    <col min="41" max="16384" width="8.85546875" style="140"/>
  </cols>
  <sheetData>
    <row r="1" spans="2:40" s="66" customFormat="1"/>
    <row r="2" spans="2:40" s="66" customFormat="1">
      <c r="B2" s="146" t="s">
        <v>185</v>
      </c>
      <c r="C2" s="136"/>
      <c r="D2" s="136"/>
      <c r="E2" s="68"/>
      <c r="F2" s="68"/>
      <c r="G2" s="232"/>
    </row>
    <row r="3" spans="2:40" ht="27">
      <c r="B3" s="399" t="s">
        <v>210</v>
      </c>
      <c r="C3" s="257"/>
      <c r="D3" s="257"/>
      <c r="E3" s="257"/>
      <c r="F3" s="400"/>
      <c r="I3" s="142"/>
      <c r="AN3" s="140"/>
    </row>
    <row r="4" spans="2:40">
      <c r="B4" s="401"/>
      <c r="C4" s="461" t="s">
        <v>211</v>
      </c>
      <c r="D4" s="461" t="s">
        <v>212</v>
      </c>
      <c r="E4" s="461"/>
      <c r="F4" s="461"/>
      <c r="G4" s="461"/>
      <c r="H4" s="461"/>
      <c r="I4" s="461"/>
      <c r="J4" s="461"/>
      <c r="K4" s="461" t="s">
        <v>213</v>
      </c>
      <c r="AN4" s="140"/>
    </row>
    <row r="5" spans="2:40" ht="33" customHeight="1">
      <c r="B5" s="401"/>
      <c r="C5" s="461"/>
      <c r="D5" s="461" t="s">
        <v>214</v>
      </c>
      <c r="E5" s="461"/>
      <c r="F5" s="461" t="s">
        <v>215</v>
      </c>
      <c r="G5" s="461"/>
      <c r="H5" s="461" t="s">
        <v>216</v>
      </c>
      <c r="I5" s="461" t="s">
        <v>217</v>
      </c>
      <c r="J5" s="461" t="s">
        <v>218</v>
      </c>
      <c r="K5" s="461"/>
      <c r="AN5" s="140"/>
    </row>
    <row r="6" spans="2:40" ht="27">
      <c r="B6" s="402" t="s">
        <v>219</v>
      </c>
      <c r="C6" s="403" t="s">
        <v>220</v>
      </c>
      <c r="D6" s="403" t="s">
        <v>221</v>
      </c>
      <c r="E6" s="403" t="s">
        <v>222</v>
      </c>
      <c r="F6" s="403" t="s">
        <v>223</v>
      </c>
      <c r="G6" s="403" t="s">
        <v>224</v>
      </c>
      <c r="H6" s="462"/>
      <c r="I6" s="462"/>
      <c r="J6" s="462"/>
      <c r="K6" s="462"/>
      <c r="AN6" s="140"/>
    </row>
    <row r="7" spans="2:40" ht="14.25">
      <c r="B7" s="404" t="s">
        <v>225</v>
      </c>
      <c r="C7" s="405"/>
      <c r="D7" s="405"/>
      <c r="E7" s="405"/>
      <c r="F7" s="405"/>
      <c r="G7" s="405"/>
      <c r="H7" s="406"/>
      <c r="I7" s="406"/>
      <c r="J7" s="406"/>
      <c r="K7" s="407"/>
      <c r="AN7" s="140"/>
    </row>
    <row r="8" spans="2:40">
      <c r="B8" s="408" t="s">
        <v>187</v>
      </c>
      <c r="C8" s="409">
        <v>809.68975964999993</v>
      </c>
      <c r="D8" s="409">
        <v>461.89871699461133</v>
      </c>
      <c r="E8" s="409">
        <v>55.093403100000003</v>
      </c>
      <c r="F8" s="409">
        <v>83.780741909999932</v>
      </c>
      <c r="G8" s="409">
        <v>2.4993219000000004</v>
      </c>
      <c r="H8" s="410">
        <v>13.428430000000001</v>
      </c>
      <c r="I8" s="410">
        <v>76.763254369092166</v>
      </c>
      <c r="J8" s="410">
        <v>693.46386827370338</v>
      </c>
      <c r="K8" s="410">
        <v>116.22589137629664</v>
      </c>
      <c r="AN8" s="140"/>
    </row>
    <row r="9" spans="2:40">
      <c r="B9" s="404" t="s">
        <v>226</v>
      </c>
      <c r="C9" s="411"/>
      <c r="D9" s="411"/>
      <c r="E9" s="411"/>
      <c r="F9" s="411"/>
      <c r="G9" s="411"/>
      <c r="H9" s="412"/>
      <c r="I9" s="412"/>
      <c r="J9" s="412"/>
      <c r="K9" s="413"/>
      <c r="AN9" s="140"/>
    </row>
    <row r="10" spans="2:40">
      <c r="B10" s="414" t="s">
        <v>188</v>
      </c>
      <c r="C10" s="409">
        <v>176.95359231655198</v>
      </c>
      <c r="D10" s="409">
        <v>78.54512037979201</v>
      </c>
      <c r="E10" s="409">
        <v>66.548638678775987</v>
      </c>
      <c r="F10" s="409">
        <v>58.012274687411988</v>
      </c>
      <c r="G10" s="409">
        <v>6.9489046179959999</v>
      </c>
      <c r="H10" s="410">
        <v>0.137762526</v>
      </c>
      <c r="I10" s="410">
        <v>0</v>
      </c>
      <c r="J10" s="410">
        <v>210.19270088997598</v>
      </c>
      <c r="K10" s="410">
        <v>-33.239108573424012</v>
      </c>
      <c r="AN10" s="140"/>
    </row>
    <row r="11" spans="2:40">
      <c r="B11" s="414" t="s">
        <v>189</v>
      </c>
      <c r="C11" s="409">
        <v>0</v>
      </c>
      <c r="D11" s="409">
        <v>3.0933910559999998</v>
      </c>
      <c r="E11" s="409">
        <v>723.85073247751677</v>
      </c>
      <c r="F11" s="409">
        <v>0.82802765499999997</v>
      </c>
      <c r="G11" s="409">
        <v>23.96492450174113</v>
      </c>
      <c r="H11" s="410">
        <v>4.3039999869999992</v>
      </c>
      <c r="I11" s="410">
        <v>0</v>
      </c>
      <c r="J11" s="410">
        <v>756.04107567725794</v>
      </c>
      <c r="K11" s="410">
        <v>-756.04107567725794</v>
      </c>
      <c r="AN11" s="140"/>
    </row>
    <row r="12" spans="2:40">
      <c r="B12" s="414" t="s">
        <v>190</v>
      </c>
      <c r="C12" s="409">
        <v>0</v>
      </c>
      <c r="D12" s="409">
        <v>13.25348586</v>
      </c>
      <c r="E12" s="409">
        <v>0.41964412999999995</v>
      </c>
      <c r="F12" s="409">
        <v>35.749679819999997</v>
      </c>
      <c r="G12" s="409">
        <v>0</v>
      </c>
      <c r="H12" s="410">
        <v>62.578811999999999</v>
      </c>
      <c r="I12" s="410">
        <v>15.839281</v>
      </c>
      <c r="J12" s="410">
        <v>127.84090281</v>
      </c>
      <c r="K12" s="410">
        <v>-127.84090281</v>
      </c>
      <c r="AN12" s="140"/>
    </row>
    <row r="13" spans="2:40">
      <c r="B13" s="415" t="s">
        <v>227</v>
      </c>
      <c r="C13" s="411"/>
      <c r="D13" s="411"/>
      <c r="E13" s="411"/>
      <c r="F13" s="411"/>
      <c r="G13" s="411"/>
      <c r="H13" s="412"/>
      <c r="I13" s="412"/>
      <c r="J13" s="412"/>
      <c r="K13" s="413"/>
      <c r="AN13" s="140"/>
    </row>
    <row r="14" spans="2:40" ht="14.25">
      <c r="B14" s="416" t="s">
        <v>228</v>
      </c>
      <c r="C14" s="409">
        <v>0.88743059000000002</v>
      </c>
      <c r="D14" s="409">
        <v>2.951755726713837</v>
      </c>
      <c r="E14" s="409">
        <v>0</v>
      </c>
      <c r="F14" s="409">
        <v>1.2311177926266141</v>
      </c>
      <c r="G14" s="409">
        <v>0</v>
      </c>
      <c r="H14" s="410">
        <v>1.724837</v>
      </c>
      <c r="I14" s="410">
        <v>6.4656209999999996</v>
      </c>
      <c r="J14" s="410">
        <v>12.373331519340452</v>
      </c>
      <c r="K14" s="410">
        <v>-11.485900929340453</v>
      </c>
      <c r="AN14" s="140"/>
    </row>
    <row r="15" spans="2:40">
      <c r="B15" s="417" t="s">
        <v>229</v>
      </c>
      <c r="C15" s="273">
        <v>987.53078255655191</v>
      </c>
      <c r="D15" s="273">
        <v>559.74247001711706</v>
      </c>
      <c r="E15" s="273">
        <v>845.91241838629276</v>
      </c>
      <c r="F15" s="273">
        <v>179.60184186503852</v>
      </c>
      <c r="G15" s="273">
        <v>33.413151019737128</v>
      </c>
      <c r="H15" s="274">
        <v>82.173841512999999</v>
      </c>
      <c r="I15" s="274">
        <v>99.068156369092165</v>
      </c>
      <c r="J15" s="274">
        <v>1799.9118791702776</v>
      </c>
      <c r="K15" s="274">
        <v>-812.38109661372573</v>
      </c>
      <c r="AN15" s="140"/>
    </row>
    <row r="16" spans="2:40" ht="5.65" customHeight="1">
      <c r="B16" s="399"/>
      <c r="C16" s="257"/>
      <c r="D16" s="257"/>
      <c r="E16" s="257"/>
      <c r="F16" s="400"/>
      <c r="I16" s="142"/>
      <c r="AN16" s="140"/>
    </row>
    <row r="17" spans="2:11" ht="15" customHeight="1">
      <c r="B17" s="464" t="s">
        <v>230</v>
      </c>
      <c r="C17" s="464"/>
      <c r="D17" s="464"/>
      <c r="E17" s="464"/>
      <c r="F17" s="464"/>
      <c r="G17" s="464"/>
    </row>
    <row r="18" spans="2:11" ht="12" customHeight="1">
      <c r="B18" s="465" t="s">
        <v>231</v>
      </c>
      <c r="C18" s="465"/>
      <c r="D18" s="465"/>
      <c r="E18" s="465"/>
      <c r="F18" s="465"/>
      <c r="G18" s="465"/>
    </row>
    <row r="19" spans="2:11" ht="24" customHeight="1">
      <c r="B19" s="463" t="s">
        <v>232</v>
      </c>
      <c r="C19" s="463"/>
      <c r="D19" s="463"/>
      <c r="E19" s="463"/>
      <c r="F19" s="463"/>
      <c r="G19" s="463"/>
      <c r="H19" s="463"/>
      <c r="I19" s="463"/>
      <c r="J19" s="463"/>
      <c r="K19" s="463"/>
    </row>
    <row r="20" spans="2:11" ht="12" customHeight="1">
      <c r="B20" s="463" t="s">
        <v>233</v>
      </c>
      <c r="C20" s="463"/>
      <c r="D20" s="463"/>
      <c r="E20" s="463"/>
      <c r="F20" s="463"/>
      <c r="G20" s="463"/>
      <c r="H20" s="463"/>
      <c r="I20" s="463"/>
      <c r="J20" s="463"/>
      <c r="K20" s="463"/>
    </row>
    <row r="21" spans="2:11" ht="13.5" customHeight="1">
      <c r="B21" s="463" t="s">
        <v>234</v>
      </c>
      <c r="C21" s="463"/>
      <c r="D21" s="463"/>
      <c r="E21" s="463"/>
      <c r="F21" s="463"/>
      <c r="G21" s="463"/>
      <c r="H21" s="463"/>
      <c r="I21" s="463"/>
      <c r="J21" s="463"/>
      <c r="K21" s="463"/>
    </row>
    <row r="22" spans="2:11" ht="18.75" customHeight="1">
      <c r="B22" s="463" t="s">
        <v>235</v>
      </c>
      <c r="C22" s="463"/>
      <c r="D22" s="463"/>
      <c r="E22" s="463"/>
      <c r="F22" s="463"/>
      <c r="G22" s="463"/>
      <c r="H22" s="463"/>
      <c r="I22" s="463"/>
      <c r="J22" s="463"/>
      <c r="K22" s="463"/>
    </row>
    <row r="23" spans="2:11" ht="9.75" customHeight="1">
      <c r="B23" s="463" t="s">
        <v>236</v>
      </c>
      <c r="C23" s="463"/>
      <c r="D23" s="463"/>
      <c r="E23" s="463"/>
      <c r="F23" s="463"/>
      <c r="G23" s="463"/>
      <c r="H23" s="463"/>
      <c r="I23" s="463"/>
      <c r="J23" s="463"/>
      <c r="K23" s="463"/>
    </row>
    <row r="24" spans="2:11" ht="16.5" customHeight="1">
      <c r="B24" s="463" t="s">
        <v>237</v>
      </c>
      <c r="C24" s="463"/>
      <c r="D24" s="463"/>
      <c r="E24" s="463"/>
      <c r="F24" s="463"/>
      <c r="G24" s="463"/>
      <c r="H24" s="463"/>
      <c r="I24" s="463"/>
      <c r="J24" s="463"/>
      <c r="K24" s="463"/>
    </row>
    <row r="25" spans="2:11" ht="12.75" customHeight="1">
      <c r="B25" s="463" t="s">
        <v>238</v>
      </c>
      <c r="C25" s="463"/>
      <c r="D25" s="463"/>
      <c r="E25" s="463"/>
      <c r="F25" s="463"/>
      <c r="G25" s="463"/>
      <c r="H25" s="463"/>
      <c r="I25" s="463"/>
      <c r="J25" s="463"/>
      <c r="K25" s="463"/>
    </row>
    <row r="26" spans="2:11">
      <c r="B26" s="382"/>
      <c r="C26" s="382"/>
      <c r="D26" s="382"/>
      <c r="E26" s="382"/>
      <c r="F26" s="382"/>
      <c r="G26" s="142"/>
    </row>
    <row r="27" spans="2:11">
      <c r="B27" s="375"/>
      <c r="C27" s="138" t="s">
        <v>226</v>
      </c>
      <c r="D27" s="418" t="s">
        <v>239</v>
      </c>
      <c r="E27" s="138" t="s">
        <v>229</v>
      </c>
      <c r="F27" s="257"/>
      <c r="G27" s="142"/>
      <c r="H27" s="257"/>
    </row>
    <row r="28" spans="2:11" ht="27">
      <c r="B28" s="419" t="s">
        <v>240</v>
      </c>
      <c r="C28" s="259">
        <v>0.62129000000000001</v>
      </c>
      <c r="D28" s="259">
        <v>8.0870329999999999</v>
      </c>
      <c r="E28" s="259">
        <f>SUM(C28:D28)</f>
        <v>8.708323</v>
      </c>
      <c r="F28" s="332"/>
      <c r="G28" s="142"/>
    </row>
    <row r="29" spans="2:11">
      <c r="B29" s="463"/>
      <c r="C29" s="463"/>
      <c r="D29" s="463"/>
      <c r="E29" s="463"/>
      <c r="F29" s="463"/>
      <c r="G29" s="142"/>
    </row>
    <row r="30" spans="2:11">
      <c r="B30" s="455" t="s">
        <v>241</v>
      </c>
      <c r="C30" s="455"/>
      <c r="D30" s="455"/>
      <c r="E30" s="455"/>
      <c r="F30" s="455"/>
      <c r="G30" s="455"/>
      <c r="H30" s="455"/>
      <c r="I30" s="420"/>
      <c r="J30" s="420"/>
      <c r="K30" s="420"/>
    </row>
    <row r="31" spans="2:11">
      <c r="B31" s="382"/>
      <c r="C31" s="382"/>
      <c r="D31" s="382"/>
      <c r="E31" s="382"/>
      <c r="F31" s="382"/>
      <c r="G31" s="142"/>
    </row>
    <row r="32" spans="2:11">
      <c r="B32" s="421"/>
      <c r="C32" s="138" t="s">
        <v>226</v>
      </c>
      <c r="D32" s="418" t="s">
        <v>239</v>
      </c>
      <c r="E32" s="138" t="s">
        <v>229</v>
      </c>
      <c r="F32" s="257"/>
      <c r="G32" s="142"/>
    </row>
    <row r="33" spans="1:40" ht="27">
      <c r="A33" s="422"/>
      <c r="B33" s="250" t="s">
        <v>242</v>
      </c>
      <c r="C33" s="423">
        <v>0</v>
      </c>
      <c r="D33" s="423">
        <v>0</v>
      </c>
      <c r="E33" s="423">
        <f>SUM(B33:D33)</f>
        <v>0</v>
      </c>
      <c r="F33" s="424"/>
      <c r="G33" s="425"/>
    </row>
    <row r="34" spans="1:40" ht="20.45" customHeight="1">
      <c r="B34" s="419" t="s">
        <v>243</v>
      </c>
      <c r="C34" s="423" t="s">
        <v>194</v>
      </c>
      <c r="D34" s="426">
        <v>0.1</v>
      </c>
      <c r="E34" s="423" t="s">
        <v>194</v>
      </c>
      <c r="F34" s="424"/>
    </row>
    <row r="35" spans="1:40" ht="20.25" customHeight="1">
      <c r="B35" s="455" t="s">
        <v>244</v>
      </c>
      <c r="C35" s="455"/>
      <c r="D35" s="455"/>
      <c r="E35" s="455"/>
      <c r="F35" s="455"/>
      <c r="G35" s="455"/>
      <c r="H35" s="455"/>
      <c r="I35" s="420"/>
      <c r="J35" s="420"/>
      <c r="K35" s="420"/>
    </row>
    <row r="36" spans="1:40">
      <c r="B36" s="427"/>
      <c r="AN36" s="140"/>
    </row>
    <row r="37" spans="1:40">
      <c r="B37" s="428" t="s">
        <v>245</v>
      </c>
      <c r="C37" s="138" t="s">
        <v>187</v>
      </c>
      <c r="D37" s="138" t="s">
        <v>188</v>
      </c>
      <c r="E37" s="138" t="s">
        <v>189</v>
      </c>
      <c r="F37" s="138" t="s">
        <v>229</v>
      </c>
      <c r="AN37" s="140"/>
    </row>
    <row r="38" spans="1:40">
      <c r="B38" s="264" t="s">
        <v>246</v>
      </c>
      <c r="C38" s="161">
        <v>264.10745382384926</v>
      </c>
      <c r="D38" s="161">
        <v>1.732860315646028</v>
      </c>
      <c r="E38" s="161">
        <v>15.504863</v>
      </c>
      <c r="F38" s="429">
        <f>SUM(C38:E38)</f>
        <v>281.34517713949526</v>
      </c>
      <c r="G38" s="332"/>
      <c r="AN38" s="140"/>
    </row>
    <row r="39" spans="1:40">
      <c r="B39" s="264" t="s">
        <v>247</v>
      </c>
      <c r="C39" s="161">
        <v>341.79852326728161</v>
      </c>
      <c r="D39" s="161">
        <v>57.643843568961557</v>
      </c>
      <c r="E39" s="161">
        <v>860.97772099999997</v>
      </c>
      <c r="F39" s="429">
        <f t="shared" ref="F39:F40" si="0">SUM(C39:E39)</f>
        <v>1260.4200878362431</v>
      </c>
      <c r="H39" s="142"/>
      <c r="AM39" s="140"/>
      <c r="AN39" s="140"/>
    </row>
    <row r="40" spans="1:40">
      <c r="B40" s="264" t="s">
        <v>248</v>
      </c>
      <c r="C40" s="161">
        <v>16.026545125473092</v>
      </c>
      <c r="D40" s="161">
        <v>95.011277201935883</v>
      </c>
      <c r="E40" s="161">
        <v>236.99896100000001</v>
      </c>
      <c r="F40" s="429">
        <f t="shared" si="0"/>
        <v>348.03678332740901</v>
      </c>
      <c r="H40" s="142"/>
      <c r="AM40" s="140"/>
      <c r="AN40" s="140"/>
    </row>
    <row r="41" spans="1:40" ht="14.25">
      <c r="B41" s="264" t="s">
        <v>249</v>
      </c>
      <c r="C41" s="430">
        <f>C40/SUM(C38:C40)</f>
        <v>2.5768945268135432E-2</v>
      </c>
      <c r="D41" s="430">
        <f t="shared" ref="D41:F41" si="1">D40/SUM(D38:D40)</f>
        <v>0.61540591782644349</v>
      </c>
      <c r="E41" s="430">
        <f t="shared" si="1"/>
        <v>0.21284498343436845</v>
      </c>
      <c r="F41" s="430">
        <f t="shared" si="1"/>
        <v>0.18416573505140982</v>
      </c>
      <c r="G41" s="431"/>
      <c r="H41" s="142"/>
      <c r="AN41" s="140"/>
    </row>
    <row r="42" spans="1:40" ht="106.5" customHeight="1">
      <c r="B42" s="382" t="s">
        <v>250</v>
      </c>
      <c r="C42" s="432" t="s">
        <v>251</v>
      </c>
      <c r="D42" s="432" t="s">
        <v>252</v>
      </c>
      <c r="E42" s="432" t="s">
        <v>253</v>
      </c>
      <c r="F42" s="433"/>
      <c r="G42" s="433"/>
      <c r="H42" s="431"/>
      <c r="I42" s="142"/>
    </row>
    <row r="43" spans="1:40" ht="20.25" customHeight="1">
      <c r="B43" s="455" t="s">
        <v>254</v>
      </c>
      <c r="C43" s="455"/>
      <c r="D43" s="455"/>
      <c r="E43" s="455"/>
      <c r="F43" s="455"/>
      <c r="G43" s="455"/>
      <c r="H43" s="455"/>
      <c r="I43" s="434"/>
      <c r="J43" s="434"/>
      <c r="K43" s="420"/>
    </row>
    <row r="44" spans="1:40">
      <c r="B44" s="435"/>
      <c r="C44" s="165"/>
      <c r="D44" s="165"/>
      <c r="E44" s="165"/>
      <c r="F44" s="165"/>
      <c r="G44" s="165"/>
      <c r="I44" s="142"/>
      <c r="J44" s="142"/>
    </row>
    <row r="45" spans="1:40" ht="14.25">
      <c r="B45" s="375" t="s">
        <v>255</v>
      </c>
      <c r="C45" s="138" t="s">
        <v>187</v>
      </c>
      <c r="D45" s="138" t="s">
        <v>188</v>
      </c>
      <c r="E45" s="138" t="s">
        <v>229</v>
      </c>
      <c r="F45" s="257"/>
      <c r="H45" s="80"/>
    </row>
    <row r="46" spans="1:40">
      <c r="B46" s="154" t="s">
        <v>256</v>
      </c>
      <c r="C46" s="287">
        <v>413000</v>
      </c>
      <c r="D46" s="287">
        <v>93000</v>
      </c>
      <c r="E46" s="287">
        <f>SUM(C46:D46)</f>
        <v>506000</v>
      </c>
      <c r="F46" s="257"/>
      <c r="H46" s="80"/>
    </row>
    <row r="47" spans="1:40" ht="18" customHeight="1">
      <c r="B47" s="154" t="s">
        <v>257</v>
      </c>
      <c r="C47" s="436">
        <v>372000</v>
      </c>
      <c r="D47" s="436">
        <v>93000</v>
      </c>
      <c r="E47" s="436">
        <f>SUM(C47:D47)</f>
        <v>465000</v>
      </c>
      <c r="F47" s="87"/>
      <c r="G47" s="87"/>
      <c r="H47" s="87"/>
      <c r="I47" s="87"/>
      <c r="J47" s="142"/>
    </row>
    <row r="48" spans="1:40" ht="13.5" customHeight="1">
      <c r="B48" s="460" t="s">
        <v>258</v>
      </c>
      <c r="C48" s="460"/>
      <c r="D48" s="460"/>
      <c r="E48" s="460"/>
      <c r="F48" s="460"/>
      <c r="G48" s="87"/>
      <c r="H48" s="87"/>
      <c r="I48" s="87"/>
      <c r="J48" s="142"/>
    </row>
    <row r="50" spans="2:9">
      <c r="B50" s="163"/>
      <c r="C50" s="257"/>
      <c r="D50" s="257"/>
      <c r="E50" s="257"/>
      <c r="F50" s="257"/>
    </row>
    <row r="51" spans="2:9">
      <c r="C51" s="437"/>
      <c r="D51" s="437"/>
      <c r="E51" s="437"/>
      <c r="F51" s="87"/>
      <c r="H51" s="142"/>
      <c r="I51" s="142"/>
    </row>
    <row r="52" spans="2:9">
      <c r="C52" s="437"/>
      <c r="D52" s="437"/>
      <c r="E52" s="437"/>
      <c r="F52" s="87"/>
      <c r="H52" s="87"/>
    </row>
    <row r="53" spans="2:9">
      <c r="C53" s="437"/>
      <c r="D53" s="437"/>
      <c r="E53" s="437"/>
      <c r="F53" s="87"/>
      <c r="H53" s="87"/>
    </row>
    <row r="54" spans="2:9">
      <c r="C54" s="437"/>
      <c r="D54" s="437"/>
      <c r="E54" s="437"/>
      <c r="F54" s="87"/>
      <c r="H54" s="87"/>
    </row>
    <row r="55" spans="2:9">
      <c r="C55" s="437"/>
      <c r="D55" s="437"/>
      <c r="E55" s="437"/>
      <c r="F55" s="87"/>
      <c r="H55" s="87"/>
    </row>
    <row r="56" spans="2:9">
      <c r="C56" s="437"/>
      <c r="D56" s="437"/>
      <c r="E56" s="437"/>
      <c r="F56" s="87"/>
      <c r="H56" s="87"/>
    </row>
    <row r="57" spans="2:9">
      <c r="C57" s="437"/>
      <c r="D57" s="437"/>
      <c r="E57" s="437"/>
      <c r="F57" s="87"/>
      <c r="H57" s="87"/>
    </row>
    <row r="58" spans="2:9">
      <c r="C58" s="437"/>
      <c r="D58" s="437"/>
      <c r="E58" s="437"/>
      <c r="F58" s="87"/>
      <c r="H58" s="87"/>
    </row>
    <row r="59" spans="2:9">
      <c r="C59" s="437"/>
      <c r="D59" s="437"/>
      <c r="E59" s="437"/>
      <c r="F59" s="437"/>
      <c r="H59" s="87"/>
    </row>
    <row r="60" spans="2:9">
      <c r="C60" s="437"/>
      <c r="D60" s="437"/>
      <c r="E60" s="437"/>
      <c r="F60" s="87"/>
      <c r="H60" s="87"/>
    </row>
    <row r="61" spans="2:9">
      <c r="C61" s="437"/>
      <c r="D61" s="437"/>
      <c r="E61" s="437"/>
      <c r="F61" s="87"/>
      <c r="H61" s="87"/>
    </row>
    <row r="62" spans="2:9">
      <c r="C62" s="437"/>
      <c r="D62" s="437"/>
      <c r="E62" s="437"/>
      <c r="F62" s="87"/>
      <c r="H62" s="87"/>
    </row>
    <row r="63" spans="2:9">
      <c r="C63" s="437"/>
      <c r="D63" s="437"/>
      <c r="E63" s="437"/>
      <c r="F63" s="87"/>
      <c r="H63" s="87"/>
    </row>
    <row r="64" spans="2:9">
      <c r="C64" s="437"/>
      <c r="D64" s="437"/>
      <c r="E64" s="437"/>
      <c r="F64" s="87"/>
      <c r="H64" s="87"/>
    </row>
    <row r="65" spans="2:8">
      <c r="C65" s="437"/>
      <c r="D65" s="437"/>
      <c r="E65" s="437"/>
      <c r="F65" s="87"/>
      <c r="H65" s="87"/>
    </row>
    <row r="66" spans="2:8">
      <c r="C66" s="437"/>
      <c r="D66" s="437"/>
      <c r="E66" s="437"/>
      <c r="F66" s="437"/>
      <c r="H66" s="87"/>
    </row>
    <row r="67" spans="2:8">
      <c r="C67" s="437"/>
      <c r="D67" s="437"/>
      <c r="E67" s="437"/>
      <c r="F67" s="87"/>
      <c r="H67" s="87"/>
    </row>
    <row r="68" spans="2:8">
      <c r="C68" s="332"/>
      <c r="D68" s="437"/>
      <c r="E68" s="437"/>
      <c r="F68" s="87"/>
      <c r="H68" s="87"/>
    </row>
    <row r="69" spans="2:8">
      <c r="C69" s="294"/>
      <c r="D69" s="437"/>
      <c r="E69" s="437"/>
      <c r="F69" s="87"/>
      <c r="H69" s="87"/>
    </row>
    <row r="70" spans="2:8" ht="26.45" customHeight="1">
      <c r="B70" s="165"/>
      <c r="C70" s="438"/>
      <c r="D70" s="438"/>
      <c r="E70" s="438"/>
      <c r="F70" s="438"/>
      <c r="H70" s="87"/>
    </row>
  </sheetData>
  <sheetProtection algorithmName="SHA-512" hashValue="PvTgCTdAnb3kfrPGx3CI8pIYukeDgI3UzZdXASS3P27c8rp8Oz6E2jp3dLJeRKffH7TDHvcgPC59mMe/0ucAuA==" saltValue="IwYRedBOvKWz2FDnM2knug==" spinCount="100000" sheet="1" objects="1" scenarios="1"/>
  <mergeCells count="22">
    <mergeCell ref="B43:H43"/>
    <mergeCell ref="B17:G17"/>
    <mergeCell ref="B18:G18"/>
    <mergeCell ref="B35:H35"/>
    <mergeCell ref="B29:F29"/>
    <mergeCell ref="B30:H30"/>
    <mergeCell ref="B48:F48"/>
    <mergeCell ref="C4:C5"/>
    <mergeCell ref="D4:J4"/>
    <mergeCell ref="K4:K6"/>
    <mergeCell ref="D5:E5"/>
    <mergeCell ref="F5:G5"/>
    <mergeCell ref="H5:H6"/>
    <mergeCell ref="I5:I6"/>
    <mergeCell ref="J5:J6"/>
    <mergeCell ref="B19:K19"/>
    <mergeCell ref="B20:K20"/>
    <mergeCell ref="B21:K21"/>
    <mergeCell ref="B22:K22"/>
    <mergeCell ref="B23:K23"/>
    <mergeCell ref="B24:K24"/>
    <mergeCell ref="B25:K2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8CB7-D97A-4BF1-9CBC-F02F03D1F9BC}">
  <sheetPr codeName="Sheet5">
    <tabColor rgb="FF25323A"/>
  </sheetPr>
  <dimension ref="A1:AD91"/>
  <sheetViews>
    <sheetView zoomScaleNormal="100" workbookViewId="0">
      <pane xSplit="2" ySplit="2" topLeftCell="C3" activePane="bottomRight" state="frozen"/>
      <selection pane="bottomRight" activeCell="H21" sqref="H21"/>
      <selection pane="bottomLeft" activeCell="H21" sqref="H21"/>
      <selection pane="topRight" activeCell="H21" sqref="H21"/>
    </sheetView>
  </sheetViews>
  <sheetFormatPr defaultColWidth="8.42578125" defaultRowHeight="12.75"/>
  <cols>
    <col min="1" max="1" width="2.42578125" style="81" customWidth="1"/>
    <col min="2" max="2" width="41.42578125" style="165" bestFit="1" customWidth="1"/>
    <col min="3" max="5" width="16.42578125" style="340" customWidth="1"/>
    <col min="6" max="6" width="14.42578125" style="340" customWidth="1"/>
    <col min="7" max="9" width="16.42578125" style="340" customWidth="1"/>
    <col min="10" max="10" width="16.7109375" style="81" customWidth="1"/>
    <col min="11" max="11" width="3.28515625" style="81" customWidth="1"/>
    <col min="12" max="30" width="8.42578125" style="81"/>
    <col min="31" max="16384" width="8.42578125" style="140"/>
  </cols>
  <sheetData>
    <row r="1" spans="2:12" s="66" customFormat="1">
      <c r="B1" s="145"/>
      <c r="C1" s="278"/>
      <c r="D1" s="278"/>
      <c r="E1" s="278"/>
      <c r="F1" s="278"/>
      <c r="G1" s="278"/>
      <c r="H1" s="278"/>
      <c r="I1" s="278"/>
    </row>
    <row r="2" spans="2:12" s="66" customFormat="1">
      <c r="B2" s="146" t="s">
        <v>185</v>
      </c>
      <c r="C2" s="68"/>
      <c r="D2" s="68"/>
      <c r="E2" s="68"/>
      <c r="F2" s="68"/>
      <c r="G2" s="68"/>
      <c r="H2" s="68"/>
      <c r="I2" s="68"/>
      <c r="J2" s="368"/>
    </row>
    <row r="4" spans="2:12" ht="14.25">
      <c r="B4" s="96" t="s">
        <v>259</v>
      </c>
      <c r="L4" s="142"/>
    </row>
    <row r="5" spans="2:12" ht="15" customHeight="1">
      <c r="B5" s="196" t="s">
        <v>260</v>
      </c>
      <c r="C5" s="138" t="s">
        <v>187</v>
      </c>
      <c r="D5" s="138" t="s">
        <v>188</v>
      </c>
      <c r="E5" s="138" t="s">
        <v>261</v>
      </c>
      <c r="F5" s="138" t="s">
        <v>262</v>
      </c>
      <c r="G5" s="138" t="s">
        <v>191</v>
      </c>
      <c r="H5" s="138" t="s">
        <v>263</v>
      </c>
      <c r="I5" s="138" t="s">
        <v>264</v>
      </c>
      <c r="J5" s="139" t="s">
        <v>265</v>
      </c>
    </row>
    <row r="6" spans="2:12">
      <c r="B6" s="369" t="s">
        <v>266</v>
      </c>
      <c r="C6" s="370">
        <v>0</v>
      </c>
      <c r="D6" s="370">
        <v>0</v>
      </c>
      <c r="E6" s="370">
        <v>0</v>
      </c>
      <c r="F6" s="370">
        <v>0</v>
      </c>
      <c r="G6" s="370">
        <v>0</v>
      </c>
      <c r="H6" s="370">
        <v>0</v>
      </c>
      <c r="I6" s="370">
        <v>0</v>
      </c>
      <c r="J6" s="370">
        <v>0</v>
      </c>
      <c r="K6" s="282"/>
    </row>
    <row r="7" spans="2:12">
      <c r="B7" s="264" t="s">
        <v>267</v>
      </c>
      <c r="C7" s="357">
        <v>0</v>
      </c>
      <c r="D7" s="155">
        <v>0</v>
      </c>
      <c r="E7" s="155">
        <v>0</v>
      </c>
      <c r="F7" s="155">
        <v>0</v>
      </c>
      <c r="G7" s="155">
        <v>0</v>
      </c>
      <c r="H7" s="155">
        <v>0</v>
      </c>
      <c r="I7" s="155">
        <v>0</v>
      </c>
      <c r="J7" s="155">
        <v>0</v>
      </c>
      <c r="K7" s="282"/>
    </row>
    <row r="8" spans="2:12">
      <c r="B8" s="264" t="s">
        <v>268</v>
      </c>
      <c r="C8" s="155">
        <v>1</v>
      </c>
      <c r="D8" s="155">
        <v>6</v>
      </c>
      <c r="E8" s="155">
        <v>0</v>
      </c>
      <c r="F8" s="155">
        <v>0</v>
      </c>
      <c r="G8" s="155">
        <v>0</v>
      </c>
      <c r="H8" s="155">
        <v>0</v>
      </c>
      <c r="I8" s="155">
        <v>0</v>
      </c>
      <c r="J8" s="155">
        <v>7</v>
      </c>
      <c r="K8" s="282"/>
    </row>
    <row r="9" spans="2:12">
      <c r="B9" s="264" t="s">
        <v>269</v>
      </c>
      <c r="C9" s="155">
        <v>0.03</v>
      </c>
      <c r="D9" s="266">
        <v>1.41</v>
      </c>
      <c r="E9" s="155">
        <v>0</v>
      </c>
      <c r="F9" s="155">
        <v>0</v>
      </c>
      <c r="G9" s="155">
        <v>0</v>
      </c>
      <c r="H9" s="155">
        <v>0</v>
      </c>
      <c r="I9" s="155">
        <v>0</v>
      </c>
      <c r="J9" s="155">
        <v>0.18</v>
      </c>
      <c r="K9" s="282"/>
    </row>
    <row r="10" spans="2:12">
      <c r="B10" s="264" t="s">
        <v>270</v>
      </c>
      <c r="C10" s="155">
        <v>2</v>
      </c>
      <c r="D10" s="155">
        <v>14</v>
      </c>
      <c r="E10" s="155">
        <v>1</v>
      </c>
      <c r="F10" s="155">
        <v>0</v>
      </c>
      <c r="G10" s="155">
        <v>0</v>
      </c>
      <c r="H10" s="155">
        <v>0</v>
      </c>
      <c r="I10" s="155">
        <v>0</v>
      </c>
      <c r="J10" s="155">
        <v>17</v>
      </c>
      <c r="K10" s="282"/>
    </row>
    <row r="11" spans="2:12">
      <c r="B11" s="264" t="s">
        <v>271</v>
      </c>
      <c r="C11" s="155">
        <v>7.0000000000000007E-2</v>
      </c>
      <c r="D11" s="155">
        <v>3.3</v>
      </c>
      <c r="E11" s="266">
        <v>0.38</v>
      </c>
      <c r="F11" s="155">
        <v>0</v>
      </c>
      <c r="G11" s="266">
        <v>0</v>
      </c>
      <c r="H11" s="266">
        <v>0</v>
      </c>
      <c r="I11" s="266">
        <v>0</v>
      </c>
      <c r="J11" s="266">
        <v>0.43</v>
      </c>
      <c r="K11" s="371"/>
    </row>
    <row r="12" spans="2:12">
      <c r="B12" s="264" t="s">
        <v>272</v>
      </c>
      <c r="C12" s="357">
        <v>6</v>
      </c>
      <c r="D12" s="357">
        <v>19</v>
      </c>
      <c r="E12" s="357">
        <v>1</v>
      </c>
      <c r="F12" s="357">
        <v>0</v>
      </c>
      <c r="G12" s="357">
        <v>0</v>
      </c>
      <c r="H12" s="357">
        <v>0</v>
      </c>
      <c r="I12" s="357">
        <v>0</v>
      </c>
      <c r="J12" s="155">
        <v>26</v>
      </c>
      <c r="K12" s="282"/>
    </row>
    <row r="13" spans="2:12">
      <c r="B13" s="264" t="s">
        <v>273</v>
      </c>
      <c r="C13" s="357">
        <v>0.21</v>
      </c>
      <c r="D13" s="357">
        <v>4.4800000000000004</v>
      </c>
      <c r="E13" s="357">
        <v>0.38</v>
      </c>
      <c r="F13" s="357">
        <v>0</v>
      </c>
      <c r="G13" s="357">
        <v>0</v>
      </c>
      <c r="H13" s="357">
        <v>0</v>
      </c>
      <c r="I13" s="357">
        <v>0</v>
      </c>
      <c r="J13" s="266">
        <v>0.66</v>
      </c>
      <c r="K13" s="371"/>
    </row>
    <row r="14" spans="2:12">
      <c r="B14" s="264" t="s">
        <v>274</v>
      </c>
      <c r="C14" s="155">
        <v>1</v>
      </c>
      <c r="D14" s="155">
        <v>6</v>
      </c>
      <c r="E14" s="155">
        <v>0</v>
      </c>
      <c r="F14" s="155">
        <v>0</v>
      </c>
      <c r="G14" s="155">
        <v>0</v>
      </c>
      <c r="H14" s="318">
        <v>0</v>
      </c>
      <c r="I14" s="318">
        <v>0</v>
      </c>
      <c r="J14" s="318">
        <f>SUM(C14:I14)</f>
        <v>7</v>
      </c>
      <c r="K14" s="282"/>
    </row>
    <row r="15" spans="2:12">
      <c r="B15" s="264" t="s">
        <v>275</v>
      </c>
      <c r="C15" s="141">
        <v>5721560.7199999997</v>
      </c>
      <c r="D15" s="141">
        <v>848955.75</v>
      </c>
      <c r="E15" s="141">
        <v>530548</v>
      </c>
      <c r="F15" s="61">
        <v>240000</v>
      </c>
      <c r="G15" s="141">
        <v>232095</v>
      </c>
      <c r="H15" s="141">
        <v>299855.25</v>
      </c>
      <c r="I15" s="141">
        <v>23248</v>
      </c>
      <c r="J15" s="283">
        <f>SUM(C15:I15)</f>
        <v>7896262.7199999997</v>
      </c>
      <c r="K15" s="362"/>
    </row>
    <row r="16" spans="2:12">
      <c r="B16" s="372"/>
      <c r="C16" s="373"/>
      <c r="D16" s="373"/>
      <c r="E16" s="373"/>
      <c r="F16" s="374"/>
      <c r="G16" s="373"/>
      <c r="H16" s="373"/>
      <c r="I16" s="373"/>
      <c r="J16" s="362"/>
      <c r="K16" s="362"/>
    </row>
    <row r="17" spans="2:11" ht="16.5" customHeight="1">
      <c r="B17" s="375" t="s">
        <v>276</v>
      </c>
      <c r="C17" s="138" t="s">
        <v>187</v>
      </c>
      <c r="D17" s="138" t="s">
        <v>188</v>
      </c>
      <c r="E17" s="138" t="s">
        <v>261</v>
      </c>
      <c r="F17" s="138" t="s">
        <v>262</v>
      </c>
      <c r="G17" s="138" t="s">
        <v>191</v>
      </c>
      <c r="H17" s="138" t="s">
        <v>263</v>
      </c>
      <c r="I17" s="138" t="s">
        <v>264</v>
      </c>
      <c r="J17" s="139" t="s">
        <v>265</v>
      </c>
      <c r="K17" s="282"/>
    </row>
    <row r="18" spans="2:11">
      <c r="B18" s="369" t="s">
        <v>266</v>
      </c>
      <c r="C18" s="370">
        <v>0</v>
      </c>
      <c r="D18" s="370">
        <v>0</v>
      </c>
      <c r="E18" s="370">
        <v>0</v>
      </c>
      <c r="F18" s="370">
        <v>0</v>
      </c>
      <c r="G18" s="370">
        <v>0</v>
      </c>
      <c r="H18" s="370">
        <v>0</v>
      </c>
      <c r="I18" s="370">
        <v>0</v>
      </c>
      <c r="J18" s="370">
        <v>0</v>
      </c>
      <c r="K18" s="282"/>
    </row>
    <row r="19" spans="2:11">
      <c r="B19" s="264" t="s">
        <v>267</v>
      </c>
      <c r="C19" s="155">
        <v>0</v>
      </c>
      <c r="D19" s="155">
        <v>0</v>
      </c>
      <c r="E19" s="155">
        <v>0</v>
      </c>
      <c r="F19" s="155">
        <v>0</v>
      </c>
      <c r="G19" s="155">
        <v>0</v>
      </c>
      <c r="H19" s="155">
        <v>0</v>
      </c>
      <c r="I19" s="155">
        <v>0</v>
      </c>
      <c r="J19" s="155">
        <v>0</v>
      </c>
      <c r="K19" s="282"/>
    </row>
    <row r="20" spans="2:11">
      <c r="B20" s="264" t="s">
        <v>268</v>
      </c>
      <c r="C20" s="155">
        <v>1</v>
      </c>
      <c r="D20" s="376">
        <v>3</v>
      </c>
      <c r="E20" s="376">
        <v>4</v>
      </c>
      <c r="F20" s="376">
        <v>0</v>
      </c>
      <c r="G20" s="376">
        <v>0</v>
      </c>
      <c r="H20" s="376">
        <v>0</v>
      </c>
      <c r="I20" s="376">
        <v>0</v>
      </c>
      <c r="J20" s="376">
        <v>8</v>
      </c>
      <c r="K20" s="282"/>
    </row>
    <row r="21" spans="2:11">
      <c r="B21" s="264" t="s">
        <v>269</v>
      </c>
      <c r="C21" s="155">
        <v>0.05</v>
      </c>
      <c r="D21" s="155">
        <v>1.21</v>
      </c>
      <c r="E21" s="155">
        <v>0.13</v>
      </c>
      <c r="F21" s="155">
        <v>0</v>
      </c>
      <c r="G21" s="155">
        <v>0</v>
      </c>
      <c r="H21" s="155">
        <v>0</v>
      </c>
      <c r="I21" s="155">
        <v>0</v>
      </c>
      <c r="J21" s="155">
        <v>0.14000000000000001</v>
      </c>
      <c r="K21" s="282"/>
    </row>
    <row r="22" spans="2:11">
      <c r="B22" s="264" t="s">
        <v>270</v>
      </c>
      <c r="C22" s="155">
        <v>1</v>
      </c>
      <c r="D22" s="155">
        <v>9</v>
      </c>
      <c r="E22" s="155">
        <v>7</v>
      </c>
      <c r="F22" s="155">
        <v>0</v>
      </c>
      <c r="G22" s="155">
        <v>3</v>
      </c>
      <c r="H22" s="155">
        <v>0</v>
      </c>
      <c r="I22" s="155">
        <v>1</v>
      </c>
      <c r="J22" s="377">
        <f>SUM(C22:I22)</f>
        <v>21</v>
      </c>
      <c r="K22" s="378"/>
    </row>
    <row r="23" spans="2:11">
      <c r="B23" s="264" t="s">
        <v>271</v>
      </c>
      <c r="C23" s="155">
        <v>0.05</v>
      </c>
      <c r="D23" s="155">
        <v>3.64</v>
      </c>
      <c r="E23" s="266">
        <v>0.23</v>
      </c>
      <c r="F23" s="155">
        <v>0</v>
      </c>
      <c r="G23" s="266">
        <v>1.23</v>
      </c>
      <c r="H23" s="266">
        <v>0</v>
      </c>
      <c r="I23" s="266">
        <v>1.75</v>
      </c>
      <c r="J23" s="266">
        <v>0.36</v>
      </c>
      <c r="K23" s="371"/>
    </row>
    <row r="24" spans="2:11">
      <c r="B24" s="264" t="s">
        <v>272</v>
      </c>
      <c r="C24" s="156">
        <v>3</v>
      </c>
      <c r="D24" s="156">
        <v>12</v>
      </c>
      <c r="E24" s="156">
        <v>21</v>
      </c>
      <c r="F24" s="155">
        <v>0</v>
      </c>
      <c r="G24" s="156">
        <v>3</v>
      </c>
      <c r="H24" s="156">
        <v>1</v>
      </c>
      <c r="I24" s="156">
        <v>1</v>
      </c>
      <c r="J24" s="377">
        <f>SUM(C24:I24)</f>
        <v>41</v>
      </c>
      <c r="K24" s="378"/>
    </row>
    <row r="25" spans="2:11">
      <c r="B25" s="264" t="s">
        <v>273</v>
      </c>
      <c r="C25" s="156">
        <v>0.14000000000000001</v>
      </c>
      <c r="D25" s="156">
        <v>4.8499999999999996</v>
      </c>
      <c r="E25" s="156">
        <v>0.7</v>
      </c>
      <c r="F25" s="155">
        <v>0</v>
      </c>
      <c r="G25" s="379">
        <v>1.23</v>
      </c>
      <c r="H25" s="379">
        <v>1.1399999999999999</v>
      </c>
      <c r="I25" s="379">
        <v>1.75</v>
      </c>
      <c r="J25" s="266">
        <v>0.71</v>
      </c>
      <c r="K25" s="371"/>
    </row>
    <row r="26" spans="2:11">
      <c r="B26" s="264" t="s">
        <v>274</v>
      </c>
      <c r="C26" s="376">
        <v>0</v>
      </c>
      <c r="D26" s="376">
        <v>0</v>
      </c>
      <c r="E26" s="376">
        <v>0</v>
      </c>
      <c r="F26" s="376">
        <v>0</v>
      </c>
      <c r="G26" s="376">
        <v>0</v>
      </c>
      <c r="H26" s="380">
        <v>0</v>
      </c>
      <c r="I26" s="380">
        <v>0</v>
      </c>
      <c r="J26" s="380">
        <f>SUM(C26:I26)</f>
        <v>0</v>
      </c>
      <c r="K26" s="381"/>
    </row>
    <row r="27" spans="2:11">
      <c r="B27" s="264" t="s">
        <v>275</v>
      </c>
      <c r="C27" s="141">
        <v>4219057.4400000004</v>
      </c>
      <c r="D27" s="141">
        <v>494420.65</v>
      </c>
      <c r="E27" s="141">
        <v>6025698</v>
      </c>
      <c r="F27" s="61">
        <v>0</v>
      </c>
      <c r="G27" s="141">
        <v>488862</v>
      </c>
      <c r="H27" s="141">
        <v>175973.6</v>
      </c>
      <c r="I27" s="141">
        <v>113983</v>
      </c>
      <c r="J27" s="283">
        <f>SUM(C27:I27)</f>
        <v>11517994.689999999</v>
      </c>
      <c r="K27" s="362"/>
    </row>
    <row r="28" spans="2:11" ht="16.5" customHeight="1">
      <c r="B28" s="372"/>
      <c r="C28" s="373"/>
      <c r="D28" s="373"/>
      <c r="E28" s="373"/>
      <c r="F28" s="374"/>
      <c r="G28" s="373"/>
      <c r="H28" s="373"/>
      <c r="I28" s="373"/>
      <c r="J28" s="362"/>
      <c r="K28" s="362"/>
    </row>
    <row r="29" spans="2:11" ht="18.75" customHeight="1">
      <c r="B29" s="375" t="s">
        <v>277</v>
      </c>
      <c r="C29" s="138" t="s">
        <v>187</v>
      </c>
      <c r="D29" s="138" t="s">
        <v>188</v>
      </c>
      <c r="E29" s="138" t="s">
        <v>261</v>
      </c>
      <c r="F29" s="138" t="s">
        <v>262</v>
      </c>
      <c r="G29" s="138" t="s">
        <v>191</v>
      </c>
      <c r="H29" s="138" t="s">
        <v>263</v>
      </c>
      <c r="I29" s="138" t="s">
        <v>264</v>
      </c>
      <c r="J29" s="139" t="s">
        <v>265</v>
      </c>
      <c r="K29" s="282"/>
    </row>
    <row r="30" spans="2:11">
      <c r="B30" s="264" t="s">
        <v>266</v>
      </c>
      <c r="C30" s="376">
        <v>0</v>
      </c>
      <c r="D30" s="376">
        <v>0</v>
      </c>
      <c r="E30" s="376">
        <v>0</v>
      </c>
      <c r="F30" s="376">
        <v>0</v>
      </c>
      <c r="G30" s="376">
        <v>0</v>
      </c>
      <c r="H30" s="376">
        <v>0</v>
      </c>
      <c r="I30" s="376">
        <v>0</v>
      </c>
      <c r="J30" s="376">
        <v>0</v>
      </c>
      <c r="K30" s="381"/>
    </row>
    <row r="31" spans="2:11">
      <c r="B31" s="264" t="s">
        <v>267</v>
      </c>
      <c r="C31" s="266">
        <v>0</v>
      </c>
      <c r="D31" s="376">
        <v>0</v>
      </c>
      <c r="E31" s="376">
        <v>0</v>
      </c>
      <c r="F31" s="376">
        <v>0</v>
      </c>
      <c r="G31" s="376">
        <v>0</v>
      </c>
      <c r="H31" s="376">
        <v>0</v>
      </c>
      <c r="I31" s="376">
        <v>0</v>
      </c>
      <c r="J31" s="266">
        <v>0</v>
      </c>
      <c r="K31" s="371"/>
    </row>
    <row r="32" spans="2:11">
      <c r="B32" s="264" t="s">
        <v>268</v>
      </c>
      <c r="C32" s="155">
        <v>2</v>
      </c>
      <c r="D32" s="155">
        <v>9</v>
      </c>
      <c r="E32" s="376">
        <v>4</v>
      </c>
      <c r="F32" s="376">
        <v>0</v>
      </c>
      <c r="G32" s="376">
        <v>0</v>
      </c>
      <c r="H32" s="376">
        <v>0</v>
      </c>
      <c r="I32" s="376">
        <v>0</v>
      </c>
      <c r="J32" s="376">
        <v>15</v>
      </c>
      <c r="K32" s="371"/>
    </row>
    <row r="33" spans="2:11">
      <c r="B33" s="264" t="s">
        <v>269</v>
      </c>
      <c r="C33" s="155">
        <v>0.04</v>
      </c>
      <c r="D33" s="155">
        <v>1.34</v>
      </c>
      <c r="E33" s="155">
        <v>0.12</v>
      </c>
      <c r="F33" s="155">
        <v>0</v>
      </c>
      <c r="G33" s="155">
        <v>0</v>
      </c>
      <c r="H33" s="155">
        <v>0</v>
      </c>
      <c r="I33" s="155">
        <v>0</v>
      </c>
      <c r="J33" s="155">
        <v>0.15</v>
      </c>
      <c r="K33" s="371"/>
    </row>
    <row r="34" spans="2:11">
      <c r="B34" s="264" t="s">
        <v>270</v>
      </c>
      <c r="C34" s="155">
        <v>3</v>
      </c>
      <c r="D34" s="155">
        <v>23</v>
      </c>
      <c r="E34" s="155">
        <v>8</v>
      </c>
      <c r="F34" s="155">
        <v>0</v>
      </c>
      <c r="G34" s="155">
        <v>3</v>
      </c>
      <c r="H34" s="155">
        <v>0</v>
      </c>
      <c r="I34" s="155">
        <v>1</v>
      </c>
      <c r="J34" s="377">
        <f>SUM(C34:I34)</f>
        <v>38</v>
      </c>
      <c r="K34" s="378"/>
    </row>
    <row r="35" spans="2:11">
      <c r="B35" s="264" t="s">
        <v>271</v>
      </c>
      <c r="C35" s="266">
        <v>0.06</v>
      </c>
      <c r="D35" s="155">
        <v>3.42</v>
      </c>
      <c r="E35" s="266">
        <v>0.24</v>
      </c>
      <c r="F35" s="155">
        <v>0</v>
      </c>
      <c r="G35" s="266">
        <v>0.83</v>
      </c>
      <c r="H35" s="266">
        <v>0</v>
      </c>
      <c r="I35" s="266">
        <v>1.46</v>
      </c>
      <c r="J35" s="155">
        <v>0.39</v>
      </c>
      <c r="K35" s="282"/>
    </row>
    <row r="36" spans="2:11">
      <c r="B36" s="264" t="s">
        <v>272</v>
      </c>
      <c r="C36" s="155">
        <v>9</v>
      </c>
      <c r="D36" s="155">
        <v>31</v>
      </c>
      <c r="E36" s="155">
        <v>22</v>
      </c>
      <c r="F36" s="155">
        <v>0</v>
      </c>
      <c r="G36" s="155">
        <v>3</v>
      </c>
      <c r="H36" s="155">
        <v>1</v>
      </c>
      <c r="I36" s="155">
        <v>1</v>
      </c>
      <c r="J36" s="377">
        <f>SUM(C36:I36)</f>
        <v>67</v>
      </c>
      <c r="K36" s="378"/>
    </row>
    <row r="37" spans="2:11">
      <c r="B37" s="264" t="s">
        <v>273</v>
      </c>
      <c r="C37" s="155">
        <v>0.18</v>
      </c>
      <c r="D37" s="155">
        <v>4.62</v>
      </c>
      <c r="E37" s="266">
        <v>0.67</v>
      </c>
      <c r="F37" s="155">
        <v>0</v>
      </c>
      <c r="G37" s="266">
        <v>0.83</v>
      </c>
      <c r="H37" s="266">
        <v>0.42</v>
      </c>
      <c r="I37" s="266">
        <v>1.46</v>
      </c>
      <c r="J37" s="266">
        <v>0.69</v>
      </c>
      <c r="K37" s="371"/>
    </row>
    <row r="38" spans="2:11">
      <c r="B38" s="264" t="s">
        <v>274</v>
      </c>
      <c r="C38" s="376">
        <v>1</v>
      </c>
      <c r="D38" s="376">
        <v>0</v>
      </c>
      <c r="E38" s="376">
        <v>0</v>
      </c>
      <c r="F38" s="376">
        <v>0</v>
      </c>
      <c r="G38" s="376">
        <v>0</v>
      </c>
      <c r="H38" s="380">
        <v>0</v>
      </c>
      <c r="I38" s="380">
        <v>0</v>
      </c>
      <c r="J38" s="380">
        <f>SUM(C38:I38)</f>
        <v>1</v>
      </c>
      <c r="K38" s="381"/>
    </row>
    <row r="39" spans="2:11">
      <c r="B39" s="264" t="s">
        <v>275</v>
      </c>
      <c r="C39" s="61">
        <v>9940618.1600000001</v>
      </c>
      <c r="D39" s="61">
        <v>1343376.4</v>
      </c>
      <c r="E39" s="61">
        <v>6556246</v>
      </c>
      <c r="F39" s="61">
        <v>240000</v>
      </c>
      <c r="G39" s="61">
        <v>720957</v>
      </c>
      <c r="H39" s="61">
        <v>475828.85</v>
      </c>
      <c r="I39" s="61">
        <v>137231</v>
      </c>
      <c r="J39" s="283">
        <f>SUM(C39:I39)</f>
        <v>19414257.410000004</v>
      </c>
      <c r="K39" s="362"/>
    </row>
    <row r="40" spans="2:11">
      <c r="B40" s="463" t="s">
        <v>278</v>
      </c>
      <c r="C40" s="463"/>
      <c r="D40" s="463"/>
      <c r="E40" s="463"/>
      <c r="F40" s="463"/>
      <c r="G40" s="463"/>
      <c r="H40" s="463"/>
      <c r="I40" s="463"/>
      <c r="J40" s="463"/>
      <c r="K40" s="382"/>
    </row>
    <row r="41" spans="2:11">
      <c r="B41" s="463" t="s">
        <v>279</v>
      </c>
      <c r="C41" s="463"/>
      <c r="D41" s="463"/>
      <c r="E41" s="463"/>
      <c r="F41" s="463"/>
      <c r="G41" s="463"/>
      <c r="H41" s="463"/>
      <c r="I41" s="463"/>
      <c r="J41" s="463"/>
      <c r="K41" s="382"/>
    </row>
    <row r="42" spans="2:11">
      <c r="B42" s="466" t="s">
        <v>280</v>
      </c>
      <c r="C42" s="466"/>
      <c r="D42" s="466"/>
      <c r="E42" s="466"/>
      <c r="F42" s="466"/>
      <c r="G42" s="466"/>
      <c r="H42" s="466"/>
      <c r="I42" s="466"/>
      <c r="J42" s="466"/>
      <c r="K42" s="382"/>
    </row>
    <row r="44" spans="2:11">
      <c r="B44" s="383"/>
    </row>
    <row r="46" spans="2:11">
      <c r="C46" s="80"/>
      <c r="D46" s="80"/>
      <c r="E46" s="80"/>
      <c r="F46" s="80"/>
      <c r="G46" s="80"/>
      <c r="H46" s="80"/>
      <c r="I46" s="80"/>
      <c r="J46" s="384"/>
      <c r="K46" s="384"/>
    </row>
    <row r="47" spans="2:11">
      <c r="C47" s="80"/>
      <c r="D47" s="80"/>
      <c r="E47" s="80"/>
      <c r="F47" s="80"/>
      <c r="G47" s="80"/>
      <c r="H47" s="80"/>
      <c r="I47" s="80"/>
      <c r="J47" s="384"/>
      <c r="K47" s="384"/>
    </row>
    <row r="48" spans="2:11" ht="15">
      <c r="B48" s="385"/>
      <c r="C48" s="386"/>
      <c r="D48" s="386"/>
      <c r="E48" s="386"/>
      <c r="F48" s="386"/>
      <c r="G48" s="386"/>
      <c r="H48" s="386"/>
      <c r="I48" s="386"/>
      <c r="J48" s="387"/>
      <c r="K48" s="387"/>
    </row>
    <row r="49" spans="2:11" ht="15">
      <c r="B49" s="385"/>
      <c r="C49" s="386"/>
      <c r="D49" s="386"/>
      <c r="E49" s="386"/>
      <c r="F49" s="386"/>
      <c r="G49" s="386"/>
      <c r="H49" s="386"/>
      <c r="I49" s="386"/>
      <c r="J49" s="387"/>
      <c r="K49" s="387"/>
    </row>
    <row r="50" spans="2:11" ht="14.25">
      <c r="B50" s="385"/>
      <c r="C50" s="388"/>
      <c r="D50" s="388"/>
      <c r="E50" s="388"/>
      <c r="F50" s="388"/>
      <c r="G50" s="388"/>
      <c r="H50" s="388"/>
      <c r="I50" s="388"/>
      <c r="J50" s="387"/>
      <c r="K50" s="387"/>
    </row>
    <row r="51" spans="2:11" ht="14.25">
      <c r="B51" s="385"/>
      <c r="C51" s="388"/>
      <c r="D51" s="388"/>
      <c r="E51" s="388"/>
      <c r="F51" s="388"/>
      <c r="G51" s="388"/>
      <c r="H51" s="388"/>
      <c r="I51" s="388"/>
      <c r="J51" s="387"/>
      <c r="K51" s="387"/>
    </row>
    <row r="52" spans="2:11" ht="15">
      <c r="B52" s="385"/>
      <c r="C52" s="389"/>
      <c r="D52" s="389"/>
      <c r="E52" s="389"/>
      <c r="F52" s="386"/>
      <c r="G52" s="389"/>
      <c r="H52" s="389"/>
      <c r="I52" s="389"/>
      <c r="J52" s="390"/>
      <c r="K52" s="390"/>
    </row>
    <row r="53" spans="2:11" ht="14.25">
      <c r="B53" s="391"/>
      <c r="C53" s="388"/>
      <c r="D53" s="388"/>
      <c r="E53" s="388"/>
      <c r="F53" s="388"/>
      <c r="G53" s="388"/>
      <c r="H53" s="388"/>
      <c r="I53" s="388"/>
      <c r="J53" s="387"/>
      <c r="K53" s="387"/>
    </row>
    <row r="54" spans="2:11" ht="15">
      <c r="B54" s="385"/>
      <c r="C54" s="386"/>
      <c r="D54" s="386"/>
      <c r="E54" s="386"/>
      <c r="F54" s="386"/>
      <c r="G54" s="386"/>
      <c r="H54" s="386"/>
      <c r="I54" s="386"/>
      <c r="J54" s="387"/>
      <c r="K54" s="387"/>
    </row>
    <row r="55" spans="2:11" ht="15">
      <c r="B55" s="385"/>
      <c r="C55" s="386"/>
      <c r="D55" s="386"/>
      <c r="E55" s="386"/>
      <c r="F55" s="386"/>
      <c r="G55" s="386"/>
      <c r="H55" s="386"/>
      <c r="I55" s="386"/>
      <c r="J55" s="387"/>
      <c r="K55" s="387"/>
    </row>
    <row r="56" spans="2:11" ht="14.25">
      <c r="B56" s="385"/>
      <c r="C56" s="388"/>
      <c r="D56" s="388"/>
      <c r="E56" s="388"/>
      <c r="F56" s="388"/>
      <c r="G56" s="388"/>
      <c r="H56" s="388"/>
      <c r="I56" s="388"/>
      <c r="J56" s="387"/>
      <c r="K56" s="387"/>
    </row>
    <row r="57" spans="2:11" ht="14.25">
      <c r="B57" s="385"/>
      <c r="C57" s="388"/>
      <c r="D57" s="388"/>
      <c r="E57" s="388"/>
      <c r="F57" s="388"/>
      <c r="G57" s="388"/>
      <c r="H57" s="388"/>
      <c r="I57" s="388"/>
      <c r="J57" s="387"/>
      <c r="K57" s="387"/>
    </row>
    <row r="58" spans="2:11" ht="15">
      <c r="B58" s="385"/>
      <c r="C58" s="389"/>
      <c r="D58" s="389"/>
      <c r="E58" s="389"/>
      <c r="F58" s="392"/>
      <c r="G58" s="389"/>
      <c r="H58" s="389"/>
      <c r="I58" s="389"/>
      <c r="J58" s="390"/>
      <c r="K58" s="390"/>
    </row>
    <row r="59" spans="2:11" ht="15">
      <c r="B59" s="385"/>
      <c r="C59" s="386"/>
      <c r="D59" s="386"/>
      <c r="E59" s="386"/>
      <c r="F59" s="386"/>
      <c r="G59" s="386"/>
      <c r="H59" s="386"/>
      <c r="I59" s="386"/>
      <c r="J59" s="387"/>
      <c r="K59" s="387"/>
    </row>
    <row r="60" spans="2:11" ht="14.25">
      <c r="B60" s="391"/>
      <c r="C60" s="388"/>
      <c r="D60" s="388"/>
      <c r="E60" s="388"/>
      <c r="F60" s="388"/>
      <c r="G60" s="388"/>
      <c r="H60" s="388"/>
      <c r="I60" s="388"/>
      <c r="J60" s="387"/>
      <c r="K60" s="387"/>
    </row>
    <row r="61" spans="2:11" ht="15">
      <c r="B61" s="391"/>
      <c r="C61" s="393"/>
      <c r="D61" s="393"/>
      <c r="E61" s="393"/>
      <c r="F61" s="393"/>
      <c r="G61" s="393"/>
      <c r="H61" s="393"/>
      <c r="I61" s="393"/>
      <c r="J61" s="394"/>
      <c r="K61" s="394"/>
    </row>
    <row r="62" spans="2:11" ht="14.25">
      <c r="B62" s="391"/>
      <c r="C62" s="388"/>
      <c r="D62" s="388"/>
      <c r="E62" s="388"/>
      <c r="F62" s="388"/>
      <c r="G62" s="388"/>
      <c r="H62" s="388"/>
      <c r="I62" s="388"/>
      <c r="J62" s="387"/>
      <c r="K62" s="387"/>
    </row>
    <row r="63" spans="2:11" ht="15">
      <c r="B63" s="385"/>
      <c r="C63" s="386"/>
      <c r="D63" s="386"/>
      <c r="E63" s="386"/>
      <c r="F63" s="386"/>
      <c r="G63" s="386"/>
      <c r="H63" s="386"/>
      <c r="I63" s="386"/>
      <c r="J63" s="387"/>
      <c r="K63" s="387"/>
    </row>
    <row r="64" spans="2:11" ht="15">
      <c r="B64" s="385"/>
      <c r="C64" s="386"/>
      <c r="D64" s="386"/>
      <c r="E64" s="386"/>
      <c r="F64" s="386"/>
      <c r="G64" s="386"/>
      <c r="H64" s="386"/>
      <c r="I64" s="386"/>
      <c r="J64" s="387"/>
      <c r="K64" s="387"/>
    </row>
    <row r="65" spans="2:11" ht="14.25">
      <c r="B65" s="385"/>
      <c r="C65" s="388"/>
      <c r="D65" s="388"/>
      <c r="E65" s="388"/>
      <c r="F65" s="388"/>
      <c r="G65" s="388"/>
      <c r="H65" s="388"/>
      <c r="I65" s="388"/>
      <c r="J65" s="387"/>
      <c r="K65" s="387"/>
    </row>
    <row r="66" spans="2:11" ht="14.25">
      <c r="B66" s="385"/>
      <c r="C66" s="388"/>
      <c r="D66" s="388"/>
      <c r="E66" s="388"/>
      <c r="F66" s="388"/>
      <c r="G66" s="388"/>
      <c r="H66" s="388"/>
      <c r="I66" s="388"/>
      <c r="J66" s="387"/>
      <c r="K66" s="387"/>
    </row>
    <row r="67" spans="2:11" ht="15">
      <c r="B67" s="385"/>
      <c r="C67" s="389"/>
      <c r="D67" s="389"/>
      <c r="E67" s="389"/>
      <c r="F67" s="386"/>
      <c r="G67" s="389"/>
      <c r="H67" s="389"/>
      <c r="I67" s="389"/>
      <c r="J67" s="390"/>
      <c r="K67" s="390"/>
    </row>
    <row r="68" spans="2:11" ht="15">
      <c r="B68" s="391"/>
      <c r="C68" s="389"/>
      <c r="D68" s="389"/>
      <c r="E68" s="389"/>
      <c r="F68" s="389"/>
      <c r="G68" s="389"/>
      <c r="H68" s="389"/>
      <c r="I68" s="389"/>
      <c r="J68" s="390"/>
      <c r="K68" s="390"/>
    </row>
    <row r="69" spans="2:11" ht="15">
      <c r="B69" s="385"/>
      <c r="C69" s="386"/>
      <c r="D69" s="386"/>
      <c r="E69" s="386"/>
      <c r="F69" s="386"/>
      <c r="G69" s="386"/>
      <c r="H69" s="386"/>
      <c r="I69" s="386"/>
      <c r="J69" s="387"/>
      <c r="K69" s="387"/>
    </row>
    <row r="70" spans="2:11" ht="15">
      <c r="B70" s="385"/>
      <c r="C70" s="386"/>
      <c r="D70" s="386"/>
      <c r="E70" s="386"/>
      <c r="F70" s="386"/>
      <c r="G70" s="386"/>
      <c r="H70" s="386"/>
      <c r="I70" s="386"/>
      <c r="J70" s="387"/>
      <c r="K70" s="387"/>
    </row>
    <row r="71" spans="2:11" ht="14.25">
      <c r="B71" s="385"/>
      <c r="C71" s="388"/>
      <c r="D71" s="388"/>
      <c r="E71" s="388"/>
      <c r="F71" s="388"/>
      <c r="G71" s="388"/>
      <c r="H71" s="388"/>
      <c r="I71" s="388"/>
      <c r="J71" s="387"/>
      <c r="K71" s="387"/>
    </row>
    <row r="72" spans="2:11" ht="14.25">
      <c r="B72" s="385"/>
      <c r="C72" s="388"/>
      <c r="D72" s="388"/>
      <c r="E72" s="388"/>
      <c r="F72" s="388"/>
      <c r="G72" s="388"/>
      <c r="H72" s="388"/>
      <c r="I72" s="388"/>
      <c r="J72" s="387"/>
      <c r="K72" s="387"/>
    </row>
    <row r="73" spans="2:11" ht="15">
      <c r="B73" s="385"/>
      <c r="C73" s="389"/>
      <c r="D73" s="389"/>
      <c r="E73" s="389"/>
      <c r="F73" s="386"/>
      <c r="G73" s="389"/>
      <c r="H73" s="389"/>
      <c r="I73" s="389"/>
      <c r="J73" s="390"/>
      <c r="K73" s="390"/>
    </row>
    <row r="74" spans="2:11" ht="14.25">
      <c r="B74" s="391"/>
      <c r="C74" s="388"/>
      <c r="D74" s="388"/>
      <c r="E74" s="388"/>
      <c r="F74" s="388"/>
      <c r="G74" s="388"/>
      <c r="H74" s="388"/>
      <c r="I74" s="388"/>
      <c r="J74" s="387"/>
      <c r="K74" s="387"/>
    </row>
    <row r="75" spans="2:11" ht="14.25">
      <c r="B75" s="391"/>
      <c r="C75" s="388"/>
      <c r="D75" s="388"/>
      <c r="E75" s="388"/>
      <c r="F75" s="388"/>
      <c r="G75" s="388"/>
      <c r="H75" s="388"/>
      <c r="I75" s="388"/>
      <c r="J75" s="387"/>
      <c r="K75" s="387"/>
    </row>
    <row r="76" spans="2:11" ht="14.25">
      <c r="B76" s="391"/>
      <c r="C76" s="388"/>
      <c r="D76" s="388"/>
      <c r="E76" s="388"/>
      <c r="F76" s="388"/>
      <c r="G76" s="388"/>
      <c r="H76" s="388"/>
      <c r="I76" s="388"/>
      <c r="J76" s="387"/>
      <c r="K76" s="387"/>
    </row>
    <row r="77" spans="2:11" ht="14.25">
      <c r="B77" s="391"/>
      <c r="C77" s="388"/>
      <c r="D77" s="388"/>
      <c r="E77" s="388"/>
      <c r="F77" s="388"/>
      <c r="G77" s="388"/>
      <c r="H77" s="388"/>
      <c r="I77" s="388"/>
      <c r="J77" s="387"/>
      <c r="K77" s="387"/>
    </row>
    <row r="78" spans="2:11" ht="15">
      <c r="B78" s="395"/>
      <c r="C78" s="396"/>
      <c r="D78" s="396"/>
      <c r="E78" s="396"/>
      <c r="F78" s="396"/>
      <c r="G78" s="396"/>
      <c r="H78" s="396"/>
      <c r="I78" s="396"/>
      <c r="J78" s="397"/>
      <c r="K78" s="394"/>
    </row>
    <row r="79" spans="2:11" ht="14.25">
      <c r="B79" s="385"/>
      <c r="C79" s="388"/>
      <c r="D79" s="388"/>
      <c r="E79" s="388"/>
      <c r="F79" s="388"/>
      <c r="G79" s="388"/>
      <c r="H79" s="388"/>
      <c r="I79" s="388"/>
      <c r="J79" s="388"/>
      <c r="K79" s="388"/>
    </row>
    <row r="80" spans="2:11" ht="14.25">
      <c r="B80" s="385"/>
      <c r="C80" s="388"/>
      <c r="D80" s="388"/>
      <c r="E80" s="388"/>
      <c r="F80" s="388"/>
      <c r="G80" s="388"/>
      <c r="H80" s="388"/>
      <c r="I80" s="388"/>
      <c r="J80" s="388"/>
      <c r="K80" s="388"/>
    </row>
    <row r="81" spans="2:11" ht="14.25">
      <c r="B81" s="385"/>
      <c r="C81" s="388"/>
      <c r="D81" s="388"/>
      <c r="E81" s="388"/>
      <c r="F81" s="388"/>
      <c r="G81" s="388"/>
      <c r="H81" s="388"/>
      <c r="I81" s="388"/>
      <c r="J81" s="387"/>
      <c r="K81" s="387"/>
    </row>
    <row r="82" spans="2:11" ht="14.25">
      <c r="B82" s="385"/>
      <c r="C82" s="388"/>
      <c r="D82" s="388"/>
      <c r="E82" s="388"/>
      <c r="F82" s="388"/>
      <c r="G82" s="388"/>
      <c r="H82" s="388"/>
      <c r="I82" s="388"/>
      <c r="J82" s="387"/>
      <c r="K82" s="387"/>
    </row>
    <row r="83" spans="2:11" ht="14.25">
      <c r="B83" s="385"/>
      <c r="C83" s="398"/>
      <c r="D83" s="398"/>
      <c r="E83" s="398"/>
      <c r="F83" s="398"/>
      <c r="G83" s="398"/>
      <c r="H83" s="398"/>
      <c r="I83" s="398"/>
      <c r="J83" s="398"/>
      <c r="K83" s="398"/>
    </row>
    <row r="84" spans="2:11" ht="14.25">
      <c r="B84" s="391"/>
      <c r="C84" s="388"/>
      <c r="D84" s="388"/>
      <c r="E84" s="388"/>
      <c r="F84" s="388"/>
      <c r="G84" s="388"/>
      <c r="H84" s="388"/>
      <c r="I84" s="388"/>
      <c r="J84" s="387"/>
      <c r="K84" s="387"/>
    </row>
    <row r="86" spans="2:11" ht="15">
      <c r="B86" s="395"/>
      <c r="C86" s="396"/>
      <c r="D86" s="396"/>
      <c r="E86" s="396"/>
      <c r="F86" s="396"/>
      <c r="G86" s="396"/>
      <c r="H86" s="396"/>
      <c r="I86" s="396"/>
      <c r="J86" s="397"/>
      <c r="K86" s="394"/>
    </row>
    <row r="87" spans="2:11" ht="14.25">
      <c r="B87" s="385"/>
      <c r="J87" s="340"/>
      <c r="K87" s="340"/>
    </row>
    <row r="88" spans="2:11" ht="14.25">
      <c r="B88" s="385"/>
      <c r="J88" s="340"/>
      <c r="K88" s="340"/>
    </row>
    <row r="89" spans="2:11" ht="14.25">
      <c r="B89" s="385"/>
    </row>
    <row r="90" spans="2:11" ht="14.25">
      <c r="B90" s="385"/>
    </row>
    <row r="91" spans="2:11" ht="14.25">
      <c r="B91" s="385"/>
      <c r="C91" s="294"/>
      <c r="D91" s="294"/>
      <c r="E91" s="294"/>
      <c r="F91" s="294"/>
      <c r="G91" s="294"/>
      <c r="H91" s="294"/>
      <c r="I91" s="294"/>
      <c r="J91" s="87"/>
      <c r="K91" s="87"/>
    </row>
  </sheetData>
  <sheetProtection algorithmName="SHA-512" hashValue="mEPaMyv5dYywNaO4g5mUeSefc8sy625aGUuxFt/tW1Diy5HCe4k4KcUokXPQPQ3K+k4ArUiJDj6o9B/fb6Mp3A==" saltValue="A7f3EJNdGAQT9ygsBnMAeg==" spinCount="100000" sheet="1" objects="1" scenarios="1"/>
  <mergeCells count="3">
    <mergeCell ref="B40:J40"/>
    <mergeCell ref="B41:J41"/>
    <mergeCell ref="B42:J4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4A7B-D864-4B85-8A62-4D9ABDBB9CFE}">
  <sheetPr codeName="Sheet6">
    <tabColor rgb="FF25323A"/>
  </sheetPr>
  <dimension ref="A1:Z159"/>
  <sheetViews>
    <sheetView zoomScale="115" zoomScaleNormal="115" workbookViewId="0">
      <pane xSplit="2" ySplit="2" topLeftCell="C3" activePane="bottomRight" state="frozen"/>
      <selection pane="bottomRight"/>
      <selection pane="bottomLeft" activeCell="H21" sqref="H21"/>
      <selection pane="topRight" activeCell="H21" sqref="H21"/>
    </sheetView>
  </sheetViews>
  <sheetFormatPr defaultColWidth="8.85546875" defaultRowHeight="12.75"/>
  <cols>
    <col min="1" max="1" width="2.42578125" style="81" customWidth="1"/>
    <col min="2" max="2" width="47" style="81" bestFit="1" customWidth="1"/>
    <col min="3" max="3" width="14.140625" style="340" customWidth="1"/>
    <col min="4" max="4" width="13.7109375" style="340" customWidth="1"/>
    <col min="5" max="5" width="10.42578125" style="340" customWidth="1"/>
    <col min="6" max="6" width="12.140625" style="340" customWidth="1"/>
    <col min="7" max="7" width="13.85546875" style="340" customWidth="1"/>
    <col min="8" max="8" width="15.42578125" style="340" customWidth="1"/>
    <col min="9" max="9" width="15.42578125" style="81" customWidth="1"/>
    <col min="10" max="10" width="8.85546875" style="81"/>
    <col min="11" max="11" width="22.140625" style="81" customWidth="1"/>
    <col min="12" max="12" width="12.140625" style="81" bestFit="1" customWidth="1"/>
    <col min="13" max="18" width="11" style="81" bestFit="1" customWidth="1"/>
    <col min="19" max="22" width="8.85546875" style="81"/>
    <col min="23" max="16384" width="8.85546875" style="140"/>
  </cols>
  <sheetData>
    <row r="1" spans="2:26" s="66" customFormat="1">
      <c r="C1" s="278"/>
      <c r="D1" s="278"/>
      <c r="E1" s="278"/>
      <c r="F1" s="278"/>
      <c r="G1" s="278"/>
      <c r="H1" s="278"/>
    </row>
    <row r="2" spans="2:26" s="66" customFormat="1">
      <c r="B2" s="146" t="s">
        <v>185</v>
      </c>
      <c r="C2" s="136"/>
      <c r="D2" s="136"/>
      <c r="E2" s="136"/>
      <c r="F2" s="136"/>
      <c r="G2" s="136"/>
      <c r="H2" s="136"/>
    </row>
    <row r="3" spans="2:26" s="73" customFormat="1">
      <c r="B3" s="70"/>
      <c r="C3" s="71"/>
      <c r="D3" s="71"/>
      <c r="E3" s="71"/>
      <c r="F3" s="71"/>
      <c r="G3" s="71"/>
      <c r="H3" s="71"/>
      <c r="I3" s="142"/>
      <c r="J3" s="142"/>
      <c r="K3" s="279"/>
    </row>
    <row r="4" spans="2:26" s="73" customFormat="1" ht="14.25">
      <c r="B4" s="280" t="s">
        <v>281</v>
      </c>
      <c r="C4" s="281" t="s">
        <v>187</v>
      </c>
      <c r="D4" s="281" t="s">
        <v>188</v>
      </c>
      <c r="E4" s="281" t="s">
        <v>189</v>
      </c>
      <c r="F4" s="281" t="s">
        <v>190</v>
      </c>
      <c r="G4" s="281" t="s">
        <v>191</v>
      </c>
      <c r="H4" s="281" t="s">
        <v>229</v>
      </c>
      <c r="I4" s="282"/>
      <c r="J4" s="81"/>
      <c r="K4" s="279"/>
    </row>
    <row r="5" spans="2:26">
      <c r="B5" s="93" t="s">
        <v>282</v>
      </c>
      <c r="C5" s="128">
        <v>2118</v>
      </c>
      <c r="D5" s="128">
        <v>485</v>
      </c>
      <c r="E5" s="128">
        <v>359</v>
      </c>
      <c r="F5" s="128">
        <v>90</v>
      </c>
      <c r="G5" s="128">
        <v>71</v>
      </c>
      <c r="H5" s="64">
        <f>SUM(C5:G5)</f>
        <v>3123</v>
      </c>
    </row>
    <row r="6" spans="2:26">
      <c r="B6" s="93" t="s">
        <v>283</v>
      </c>
      <c r="C6" s="128">
        <v>284</v>
      </c>
      <c r="D6" s="128">
        <v>71</v>
      </c>
      <c r="E6" s="128">
        <v>67</v>
      </c>
      <c r="F6" s="128">
        <v>63</v>
      </c>
      <c r="G6" s="128">
        <v>24</v>
      </c>
      <c r="H6" s="64">
        <f>SUM(C6:G6)</f>
        <v>509</v>
      </c>
    </row>
    <row r="7" spans="2:26">
      <c r="B7" s="93" t="s">
        <v>229</v>
      </c>
      <c r="C7" s="283">
        <f>SUM(C5:C6)</f>
        <v>2402</v>
      </c>
      <c r="D7" s="76">
        <f t="shared" ref="D7:F7" si="0">SUM(D5:D6)</f>
        <v>556</v>
      </c>
      <c r="E7" s="76">
        <f t="shared" si="0"/>
        <v>426</v>
      </c>
      <c r="F7" s="76">
        <f t="shared" si="0"/>
        <v>153</v>
      </c>
      <c r="G7" s="283">
        <f>SUM(G5:G6)</f>
        <v>95</v>
      </c>
      <c r="H7" s="61">
        <f>SUM(H5:H6)</f>
        <v>3632</v>
      </c>
      <c r="I7" s="163"/>
      <c r="J7" s="163"/>
    </row>
    <row r="8" spans="2:26">
      <c r="B8" s="284"/>
      <c r="C8" s="94"/>
      <c r="D8" s="94"/>
      <c r="E8" s="94"/>
      <c r="F8" s="94"/>
      <c r="G8" s="94"/>
      <c r="H8" s="94"/>
    </row>
    <row r="9" spans="2:26" ht="14.25">
      <c r="B9" s="285" t="s">
        <v>284</v>
      </c>
      <c r="C9" s="281" t="s">
        <v>187</v>
      </c>
      <c r="D9" s="281" t="s">
        <v>188</v>
      </c>
      <c r="E9" s="281" t="s">
        <v>189</v>
      </c>
      <c r="F9" s="281" t="s">
        <v>190</v>
      </c>
      <c r="G9" s="281" t="s">
        <v>191</v>
      </c>
      <c r="H9" s="281" t="s">
        <v>229</v>
      </c>
      <c r="L9" s="94"/>
      <c r="W9" s="81"/>
      <c r="X9" s="81"/>
      <c r="Y9" s="81"/>
      <c r="Z9" s="81"/>
    </row>
    <row r="10" spans="2:26">
      <c r="B10" s="76" t="s">
        <v>285</v>
      </c>
      <c r="C10" s="286">
        <f t="shared" ref="C10:H10" si="1">C7</f>
        <v>2402</v>
      </c>
      <c r="D10" s="286">
        <f t="shared" si="1"/>
        <v>556</v>
      </c>
      <c r="E10" s="286">
        <f t="shared" si="1"/>
        <v>426</v>
      </c>
      <c r="F10" s="286">
        <f>F7</f>
        <v>153</v>
      </c>
      <c r="G10" s="286">
        <f t="shared" si="1"/>
        <v>95</v>
      </c>
      <c r="H10" s="286">
        <f t="shared" si="1"/>
        <v>3632</v>
      </c>
      <c r="I10" s="142"/>
      <c r="L10" s="94"/>
      <c r="W10" s="81"/>
      <c r="X10" s="81"/>
      <c r="Y10" s="81"/>
      <c r="Z10" s="81"/>
    </row>
    <row r="11" spans="2:26" ht="14.25">
      <c r="B11" s="76" t="s">
        <v>286</v>
      </c>
      <c r="C11" s="61">
        <v>1197</v>
      </c>
      <c r="D11" s="61">
        <v>212</v>
      </c>
      <c r="E11" s="61">
        <v>209</v>
      </c>
      <c r="F11" s="61">
        <v>61</v>
      </c>
      <c r="G11" s="287">
        <v>4</v>
      </c>
      <c r="H11" s="287">
        <f>SUM(C11:G11)</f>
        <v>1683</v>
      </c>
      <c r="I11" s="288"/>
      <c r="L11" s="289"/>
      <c r="M11" s="289"/>
      <c r="W11" s="81"/>
      <c r="X11" s="81"/>
      <c r="Y11" s="81"/>
      <c r="Z11" s="81"/>
    </row>
    <row r="12" spans="2:26">
      <c r="B12" s="88" t="s">
        <v>287</v>
      </c>
      <c r="C12" s="290">
        <f t="shared" ref="C12:H12" si="2">C11/C13</f>
        <v>0.33259238677410391</v>
      </c>
      <c r="D12" s="290">
        <f>D11/D13</f>
        <v>0.27604166666666669</v>
      </c>
      <c r="E12" s="290">
        <f t="shared" si="2"/>
        <v>0.32913385826771652</v>
      </c>
      <c r="F12" s="290">
        <f t="shared" si="2"/>
        <v>0.28504672897196259</v>
      </c>
      <c r="G12" s="291">
        <f t="shared" si="2"/>
        <v>4.0404040404040407E-2</v>
      </c>
      <c r="H12" s="291">
        <f t="shared" si="2"/>
        <v>0.31665098777046097</v>
      </c>
      <c r="I12" s="142"/>
      <c r="L12" s="289"/>
      <c r="M12" s="289"/>
      <c r="W12" s="81"/>
      <c r="X12" s="81"/>
      <c r="Y12" s="81"/>
      <c r="Z12" s="81"/>
    </row>
    <row r="13" spans="2:26" ht="15">
      <c r="B13" s="93" t="s">
        <v>288</v>
      </c>
      <c r="C13" s="61">
        <f>C7+C11</f>
        <v>3599</v>
      </c>
      <c r="D13" s="61">
        <f t="shared" ref="D13:H13" si="3">D7+D11</f>
        <v>768</v>
      </c>
      <c r="E13" s="61">
        <f t="shared" si="3"/>
        <v>635</v>
      </c>
      <c r="F13" s="61">
        <f t="shared" si="3"/>
        <v>214</v>
      </c>
      <c r="G13" s="287">
        <f t="shared" si="3"/>
        <v>99</v>
      </c>
      <c r="H13" s="287">
        <f t="shared" si="3"/>
        <v>5315</v>
      </c>
      <c r="I13" s="142"/>
      <c r="L13" s="467"/>
      <c r="M13" s="467"/>
      <c r="N13" s="467"/>
      <c r="O13" s="467"/>
      <c r="P13" s="467"/>
      <c r="Q13" s="467"/>
      <c r="R13" s="467"/>
      <c r="S13" s="467"/>
      <c r="T13" s="467"/>
      <c r="U13" s="467"/>
      <c r="V13" s="467"/>
      <c r="W13" s="467"/>
      <c r="X13" s="467"/>
      <c r="Y13" s="467"/>
      <c r="Z13" s="467"/>
    </row>
    <row r="14" spans="2:26" ht="15">
      <c r="B14" s="468" t="s">
        <v>289</v>
      </c>
      <c r="C14" s="468"/>
      <c r="D14" s="468"/>
      <c r="E14" s="468"/>
      <c r="F14" s="468"/>
      <c r="G14" s="468"/>
      <c r="H14" s="468"/>
      <c r="L14" s="292"/>
      <c r="M14" s="292"/>
      <c r="N14" s="292"/>
      <c r="O14" s="292"/>
      <c r="P14" s="292"/>
      <c r="Q14" s="292"/>
      <c r="R14" s="292"/>
      <c r="S14" s="292"/>
      <c r="T14" s="292"/>
      <c r="U14" s="292"/>
      <c r="V14" s="292"/>
      <c r="W14" s="292"/>
      <c r="X14" s="292"/>
      <c r="Y14" s="292"/>
      <c r="Z14" s="292"/>
    </row>
    <row r="15" spans="2:26" ht="12" customHeight="1">
      <c r="B15" s="469" t="s">
        <v>290</v>
      </c>
      <c r="C15" s="469"/>
      <c r="D15" s="469"/>
      <c r="E15" s="469"/>
      <c r="F15" s="469"/>
      <c r="G15" s="469"/>
      <c r="H15" s="469"/>
      <c r="L15" s="292"/>
      <c r="M15" s="292"/>
      <c r="N15" s="292"/>
      <c r="O15" s="292"/>
      <c r="P15" s="292"/>
      <c r="Q15" s="292"/>
      <c r="R15" s="292"/>
      <c r="S15" s="292"/>
      <c r="T15" s="292"/>
      <c r="U15" s="292"/>
      <c r="V15" s="292"/>
      <c r="W15" s="292"/>
      <c r="X15" s="292"/>
      <c r="Y15" s="292"/>
      <c r="Z15" s="292"/>
    </row>
    <row r="16" spans="2:26" ht="15">
      <c r="B16" s="293"/>
      <c r="C16" s="294"/>
      <c r="D16" s="294"/>
      <c r="E16" s="294"/>
      <c r="F16" s="294"/>
      <c r="G16" s="294"/>
      <c r="H16" s="294"/>
      <c r="L16" s="292"/>
      <c r="M16" s="292"/>
      <c r="N16" s="292"/>
      <c r="O16" s="292"/>
      <c r="P16" s="292"/>
      <c r="Q16" s="292"/>
      <c r="R16" s="292"/>
      <c r="S16" s="292"/>
      <c r="T16" s="292"/>
      <c r="U16" s="292"/>
      <c r="V16" s="292"/>
      <c r="W16" s="292"/>
      <c r="X16" s="292"/>
      <c r="Y16" s="292"/>
      <c r="Z16" s="292"/>
    </row>
    <row r="17" spans="2:26" ht="15">
      <c r="B17" s="295" t="s">
        <v>291</v>
      </c>
      <c r="C17" s="281" t="s">
        <v>187</v>
      </c>
      <c r="D17" s="281" t="s">
        <v>188</v>
      </c>
      <c r="E17" s="281" t="s">
        <v>189</v>
      </c>
      <c r="F17" s="281" t="s">
        <v>190</v>
      </c>
      <c r="G17" s="296" t="s">
        <v>292</v>
      </c>
      <c r="H17" s="473" t="s">
        <v>229</v>
      </c>
      <c r="I17" s="297"/>
      <c r="J17" s="142"/>
      <c r="L17" s="292"/>
      <c r="M17" s="292"/>
      <c r="N17" s="292"/>
      <c r="O17" s="292"/>
      <c r="P17" s="292"/>
      <c r="Q17" s="292"/>
      <c r="R17" s="292"/>
      <c r="S17" s="292"/>
      <c r="T17" s="292"/>
      <c r="U17" s="292"/>
      <c r="V17" s="292"/>
      <c r="W17" s="292"/>
      <c r="X17" s="292"/>
      <c r="Y17" s="292"/>
      <c r="Z17" s="292"/>
    </row>
    <row r="18" spans="2:26" ht="15">
      <c r="B18" s="298" t="s">
        <v>219</v>
      </c>
      <c r="C18" s="299" t="s">
        <v>239</v>
      </c>
      <c r="D18" s="299" t="s">
        <v>226</v>
      </c>
      <c r="E18" s="299" t="s">
        <v>226</v>
      </c>
      <c r="F18" s="299" t="s">
        <v>226</v>
      </c>
      <c r="G18" s="300" t="s">
        <v>293</v>
      </c>
      <c r="H18" s="474"/>
      <c r="I18" s="297"/>
      <c r="J18" s="142"/>
      <c r="L18" s="292"/>
      <c r="M18" s="292"/>
      <c r="N18" s="292"/>
      <c r="O18" s="292"/>
      <c r="P18" s="292"/>
      <c r="Q18" s="292"/>
      <c r="R18" s="292"/>
      <c r="S18" s="292"/>
      <c r="T18" s="292"/>
      <c r="U18" s="292"/>
      <c r="V18" s="292"/>
      <c r="W18" s="292"/>
      <c r="X18" s="292"/>
      <c r="Y18" s="292"/>
      <c r="Z18" s="292"/>
    </row>
    <row r="19" spans="2:26" ht="15">
      <c r="B19" s="93" t="s">
        <v>294</v>
      </c>
      <c r="C19" s="301">
        <v>2046</v>
      </c>
      <c r="D19" s="301">
        <v>551</v>
      </c>
      <c r="E19" s="301">
        <v>407</v>
      </c>
      <c r="F19" s="301">
        <v>145</v>
      </c>
      <c r="G19" s="301">
        <v>72</v>
      </c>
      <c r="H19" s="287">
        <f>SUM(C19:G19)</f>
        <v>3221</v>
      </c>
      <c r="I19" s="87"/>
      <c r="K19" s="163"/>
      <c r="L19" s="302"/>
      <c r="M19" s="302"/>
      <c r="N19" s="303"/>
      <c r="O19" s="292"/>
      <c r="P19" s="292"/>
      <c r="Q19" s="292"/>
      <c r="R19" s="292"/>
      <c r="S19" s="292"/>
      <c r="T19" s="292"/>
      <c r="U19" s="292"/>
      <c r="V19" s="292"/>
      <c r="W19" s="304"/>
      <c r="X19" s="304"/>
      <c r="Y19" s="304"/>
      <c r="Z19" s="304"/>
    </row>
    <row r="20" spans="2:26" ht="15">
      <c r="B20" s="93" t="s">
        <v>295</v>
      </c>
      <c r="C20" s="301">
        <v>356</v>
      </c>
      <c r="D20" s="301">
        <v>5</v>
      </c>
      <c r="E20" s="301">
        <v>19</v>
      </c>
      <c r="F20" s="301">
        <v>8</v>
      </c>
      <c r="G20" s="301">
        <v>23</v>
      </c>
      <c r="H20" s="287">
        <f>SUM(C20:G20)</f>
        <v>411</v>
      </c>
      <c r="L20" s="305"/>
      <c r="M20" s="305"/>
      <c r="N20" s="305"/>
      <c r="O20" s="292"/>
      <c r="P20" s="292"/>
      <c r="Q20" s="292"/>
      <c r="R20" s="292"/>
      <c r="S20" s="292"/>
      <c r="T20" s="292"/>
      <c r="U20" s="292"/>
      <c r="V20" s="292"/>
      <c r="W20" s="304"/>
      <c r="X20" s="304"/>
      <c r="Y20" s="304"/>
      <c r="Z20" s="304"/>
    </row>
    <row r="21" spans="2:26" ht="15">
      <c r="B21" s="93" t="s">
        <v>229</v>
      </c>
      <c r="C21" s="301">
        <f>SUM(C19:C20)</f>
        <v>2402</v>
      </c>
      <c r="D21" s="301">
        <f t="shared" ref="D21:G21" si="4">SUM(D19:D20)</f>
        <v>556</v>
      </c>
      <c r="E21" s="301">
        <f t="shared" si="4"/>
        <v>426</v>
      </c>
      <c r="F21" s="301">
        <f t="shared" si="4"/>
        <v>153</v>
      </c>
      <c r="G21" s="301">
        <f t="shared" si="4"/>
        <v>95</v>
      </c>
      <c r="H21" s="301">
        <f>SUM(H19:H20)</f>
        <v>3632</v>
      </c>
      <c r="L21" s="305"/>
      <c r="M21" s="305"/>
      <c r="N21" s="305"/>
      <c r="O21" s="292"/>
      <c r="P21" s="292"/>
      <c r="Q21" s="292"/>
      <c r="R21" s="292"/>
      <c r="S21" s="292"/>
      <c r="T21" s="292"/>
      <c r="U21" s="292"/>
      <c r="V21" s="292"/>
      <c r="W21" s="304"/>
      <c r="X21" s="304"/>
      <c r="Y21" s="304"/>
      <c r="Z21" s="304"/>
    </row>
    <row r="22" spans="2:26" ht="15">
      <c r="B22" s="293"/>
      <c r="C22" s="306"/>
      <c r="D22" s="306"/>
      <c r="E22" s="306"/>
      <c r="F22" s="306"/>
      <c r="G22" s="306"/>
      <c r="H22" s="306"/>
      <c r="L22" s="305"/>
      <c r="M22" s="305"/>
      <c r="N22" s="305"/>
      <c r="O22" s="292"/>
      <c r="P22" s="292"/>
      <c r="Q22" s="292"/>
      <c r="R22" s="292"/>
      <c r="S22" s="292"/>
      <c r="T22" s="292"/>
      <c r="U22" s="292"/>
      <c r="V22" s="292"/>
      <c r="W22" s="304"/>
      <c r="X22" s="304"/>
      <c r="Y22" s="304"/>
      <c r="Z22" s="304"/>
    </row>
    <row r="23" spans="2:26" ht="15">
      <c r="B23" s="295" t="s">
        <v>291</v>
      </c>
      <c r="C23" s="281" t="s">
        <v>187</v>
      </c>
      <c r="D23" s="281" t="s">
        <v>188</v>
      </c>
      <c r="E23" s="281" t="s">
        <v>189</v>
      </c>
      <c r="F23" s="281" t="s">
        <v>190</v>
      </c>
      <c r="G23" s="296" t="s">
        <v>292</v>
      </c>
      <c r="H23" s="473" t="s">
        <v>229</v>
      </c>
      <c r="L23" s="305"/>
      <c r="M23" s="305"/>
      <c r="N23" s="305"/>
      <c r="O23" s="292"/>
      <c r="P23" s="292"/>
      <c r="Q23" s="292"/>
      <c r="R23" s="292"/>
      <c r="S23" s="292"/>
      <c r="T23" s="292"/>
      <c r="U23" s="292"/>
      <c r="V23" s="292"/>
      <c r="W23" s="304"/>
      <c r="X23" s="304"/>
      <c r="Y23" s="304"/>
      <c r="Z23" s="304"/>
    </row>
    <row r="24" spans="2:26" ht="15">
      <c r="B24" s="298" t="s">
        <v>219</v>
      </c>
      <c r="C24" s="299" t="s">
        <v>239</v>
      </c>
      <c r="D24" s="299" t="s">
        <v>226</v>
      </c>
      <c r="E24" s="299" t="s">
        <v>226</v>
      </c>
      <c r="F24" s="299" t="s">
        <v>226</v>
      </c>
      <c r="G24" s="300" t="s">
        <v>293</v>
      </c>
      <c r="H24" s="474"/>
      <c r="L24" s="305"/>
      <c r="M24" s="305"/>
      <c r="N24" s="305"/>
      <c r="O24" s="292"/>
      <c r="P24" s="292"/>
      <c r="Q24" s="292"/>
      <c r="R24" s="292"/>
      <c r="S24" s="292"/>
      <c r="T24" s="292"/>
      <c r="U24" s="292"/>
      <c r="V24" s="292"/>
      <c r="W24" s="304"/>
      <c r="X24" s="304"/>
      <c r="Y24" s="304"/>
      <c r="Z24" s="304"/>
    </row>
    <row r="25" spans="2:26" ht="15">
      <c r="B25" s="93" t="s">
        <v>296</v>
      </c>
      <c r="C25" s="301">
        <v>2402</v>
      </c>
      <c r="D25" s="301">
        <v>555</v>
      </c>
      <c r="E25" s="301">
        <v>424</v>
      </c>
      <c r="F25" s="301">
        <v>151</v>
      </c>
      <c r="G25" s="301">
        <v>95</v>
      </c>
      <c r="H25" s="287">
        <f>SUM(C25:G25)</f>
        <v>3627</v>
      </c>
      <c r="L25" s="305"/>
      <c r="M25" s="305"/>
      <c r="N25" s="305"/>
      <c r="O25" s="292"/>
      <c r="P25" s="292"/>
      <c r="Q25" s="292"/>
      <c r="R25" s="292"/>
      <c r="S25" s="292"/>
      <c r="T25" s="292"/>
      <c r="U25" s="292"/>
      <c r="V25" s="292"/>
      <c r="W25" s="304"/>
      <c r="X25" s="304"/>
      <c r="Y25" s="304"/>
      <c r="Z25" s="304"/>
    </row>
    <row r="26" spans="2:26" ht="15">
      <c r="B26" s="93" t="s">
        <v>297</v>
      </c>
      <c r="C26" s="301">
        <v>0</v>
      </c>
      <c r="D26" s="301">
        <v>1</v>
      </c>
      <c r="E26" s="301">
        <v>2</v>
      </c>
      <c r="F26" s="301">
        <v>2</v>
      </c>
      <c r="G26" s="301">
        <v>0</v>
      </c>
      <c r="H26" s="287">
        <f>SUM(C26:G26)</f>
        <v>5</v>
      </c>
      <c r="L26" s="305"/>
      <c r="M26" s="305"/>
      <c r="N26" s="305"/>
      <c r="O26" s="292"/>
      <c r="P26" s="292"/>
      <c r="Q26" s="292"/>
      <c r="R26" s="292"/>
      <c r="S26" s="292"/>
      <c r="T26" s="292"/>
      <c r="U26" s="292"/>
      <c r="V26" s="292"/>
      <c r="W26" s="304"/>
      <c r="X26" s="304"/>
      <c r="Y26" s="304"/>
      <c r="Z26" s="304"/>
    </row>
    <row r="27" spans="2:26" ht="15">
      <c r="B27" s="93" t="s">
        <v>298</v>
      </c>
      <c r="C27" s="301">
        <v>0</v>
      </c>
      <c r="D27" s="301">
        <v>0</v>
      </c>
      <c r="E27" s="301"/>
      <c r="F27" s="301">
        <v>0</v>
      </c>
      <c r="G27" s="301">
        <v>0</v>
      </c>
      <c r="H27" s="287">
        <f>SUM(C27:G27)</f>
        <v>0</v>
      </c>
      <c r="L27" s="305"/>
      <c r="M27" s="305"/>
      <c r="N27" s="305"/>
      <c r="O27" s="292"/>
      <c r="P27" s="292"/>
      <c r="Q27" s="292"/>
      <c r="R27" s="292"/>
      <c r="S27" s="292"/>
      <c r="T27" s="292"/>
      <c r="U27" s="292"/>
      <c r="V27" s="292"/>
      <c r="W27" s="304"/>
      <c r="X27" s="304"/>
      <c r="Y27" s="304"/>
      <c r="Z27" s="304"/>
    </row>
    <row r="28" spans="2:26" ht="15">
      <c r="B28" s="93" t="s">
        <v>229</v>
      </c>
      <c r="C28" s="307">
        <f t="shared" ref="C28:G28" si="5">SUM(C25:C27)</f>
        <v>2402</v>
      </c>
      <c r="D28" s="307">
        <f t="shared" si="5"/>
        <v>556</v>
      </c>
      <c r="E28" s="307">
        <f t="shared" si="5"/>
        <v>426</v>
      </c>
      <c r="F28" s="307">
        <f t="shared" si="5"/>
        <v>153</v>
      </c>
      <c r="G28" s="307">
        <f t="shared" si="5"/>
        <v>95</v>
      </c>
      <c r="H28" s="307">
        <f>SUM(H25:H27)</f>
        <v>3632</v>
      </c>
      <c r="I28" s="87"/>
      <c r="L28" s="305"/>
      <c r="M28" s="305"/>
      <c r="N28" s="305"/>
      <c r="O28" s="292"/>
      <c r="P28" s="292"/>
      <c r="Q28" s="292"/>
      <c r="R28" s="292"/>
      <c r="S28" s="292"/>
      <c r="T28" s="292"/>
      <c r="U28" s="292"/>
      <c r="V28" s="292"/>
      <c r="W28" s="304"/>
      <c r="X28" s="304"/>
      <c r="Y28" s="304"/>
      <c r="Z28" s="304"/>
    </row>
    <row r="29" spans="2:26">
      <c r="B29" s="470" t="s">
        <v>299</v>
      </c>
      <c r="C29" s="470"/>
      <c r="D29" s="470"/>
      <c r="E29" s="470"/>
      <c r="F29" s="470"/>
      <c r="G29" s="470"/>
      <c r="H29" s="470"/>
      <c r="I29" s="294"/>
    </row>
    <row r="30" spans="2:26" ht="15">
      <c r="B30" s="471" t="s">
        <v>300</v>
      </c>
      <c r="C30" s="471"/>
      <c r="D30" s="471"/>
      <c r="E30" s="471"/>
      <c r="F30" s="471"/>
      <c r="G30" s="471"/>
      <c r="H30" s="471"/>
      <c r="L30" s="472"/>
      <c r="M30" s="472"/>
      <c r="N30" s="472"/>
      <c r="O30" s="472"/>
      <c r="P30" s="472"/>
      <c r="Q30" s="472"/>
      <c r="R30" s="472"/>
      <c r="S30" s="472"/>
      <c r="T30" s="472"/>
      <c r="U30" s="472"/>
      <c r="V30" s="472"/>
      <c r="W30" s="472"/>
      <c r="X30" s="472"/>
    </row>
    <row r="31" spans="2:26" s="81" customFormat="1" ht="15">
      <c r="B31" s="308"/>
      <c r="C31" s="308"/>
      <c r="D31" s="308"/>
      <c r="E31" s="308"/>
      <c r="F31" s="308"/>
      <c r="G31" s="308"/>
      <c r="H31" s="308"/>
      <c r="L31" s="309"/>
      <c r="M31" s="309"/>
      <c r="N31" s="309"/>
      <c r="O31" s="309"/>
      <c r="P31" s="309"/>
      <c r="Q31" s="309"/>
      <c r="R31" s="309"/>
      <c r="S31" s="309"/>
      <c r="T31" s="309"/>
      <c r="U31" s="309"/>
      <c r="V31" s="309"/>
      <c r="W31" s="309"/>
      <c r="X31" s="309"/>
    </row>
    <row r="32" spans="2:26" s="81" customFormat="1" ht="15">
      <c r="B32" s="310"/>
      <c r="C32" s="281" t="s">
        <v>187</v>
      </c>
      <c r="D32" s="281" t="s">
        <v>188</v>
      </c>
      <c r="E32" s="281" t="s">
        <v>189</v>
      </c>
      <c r="J32" s="309"/>
      <c r="K32" s="309"/>
      <c r="L32" s="309"/>
      <c r="M32" s="309"/>
      <c r="N32" s="309"/>
      <c r="O32" s="309"/>
      <c r="P32" s="309"/>
      <c r="Q32" s="309"/>
      <c r="R32" s="309"/>
      <c r="S32" s="309"/>
      <c r="T32" s="309"/>
      <c r="U32" s="309"/>
      <c r="V32" s="309"/>
    </row>
    <row r="33" spans="2:26" s="81" customFormat="1" ht="29.25" customHeight="1">
      <c r="B33" s="264" t="s">
        <v>301</v>
      </c>
      <c r="C33" s="311">
        <v>0</v>
      </c>
      <c r="D33" s="311">
        <v>1</v>
      </c>
      <c r="E33" s="311">
        <v>0.64</v>
      </c>
      <c r="F33" s="312"/>
      <c r="J33" s="309"/>
      <c r="K33" s="309"/>
      <c r="L33" s="309"/>
      <c r="M33" s="309"/>
      <c r="N33" s="309"/>
      <c r="O33" s="309"/>
      <c r="P33" s="309"/>
      <c r="Q33" s="309"/>
      <c r="R33" s="309"/>
      <c r="S33" s="309"/>
      <c r="T33" s="309"/>
      <c r="U33" s="309"/>
      <c r="V33" s="309"/>
    </row>
    <row r="34" spans="2:26" s="81" customFormat="1" ht="15">
      <c r="B34" s="476" t="s">
        <v>302</v>
      </c>
      <c r="C34" s="476"/>
      <c r="D34" s="476"/>
      <c r="E34" s="476"/>
      <c r="F34" s="476"/>
      <c r="G34" s="476"/>
      <c r="H34" s="476"/>
      <c r="L34" s="309"/>
      <c r="M34" s="309"/>
      <c r="N34" s="309"/>
      <c r="O34" s="309"/>
      <c r="P34" s="309"/>
      <c r="Q34" s="309"/>
      <c r="R34" s="309"/>
      <c r="S34" s="309"/>
      <c r="T34" s="309"/>
      <c r="U34" s="309"/>
      <c r="V34" s="309"/>
      <c r="W34" s="309"/>
      <c r="X34" s="309"/>
    </row>
    <row r="35" spans="2:26" s="81" customFormat="1" ht="15">
      <c r="B35" s="339"/>
      <c r="C35" s="339"/>
      <c r="D35" s="339"/>
      <c r="E35" s="339"/>
      <c r="F35" s="339"/>
      <c r="G35" s="339"/>
      <c r="H35" s="339"/>
      <c r="L35" s="309"/>
      <c r="M35" s="309"/>
      <c r="N35" s="309"/>
      <c r="O35" s="309"/>
      <c r="P35" s="309"/>
      <c r="Q35" s="309"/>
      <c r="R35" s="309"/>
      <c r="S35" s="309"/>
      <c r="T35" s="309"/>
      <c r="U35" s="309"/>
      <c r="V35" s="309"/>
      <c r="W35" s="309"/>
      <c r="X35" s="309"/>
    </row>
    <row r="36" spans="2:26" s="81" customFormat="1" ht="15">
      <c r="B36" s="313" t="s">
        <v>118</v>
      </c>
      <c r="C36" s="281" t="s">
        <v>187</v>
      </c>
      <c r="D36" s="281" t="s">
        <v>188</v>
      </c>
      <c r="E36" s="281" t="s">
        <v>189</v>
      </c>
      <c r="F36" s="281" t="s">
        <v>190</v>
      </c>
      <c r="G36" s="296" t="s">
        <v>303</v>
      </c>
      <c r="H36" s="294"/>
      <c r="L36" s="309"/>
      <c r="M36" s="309"/>
      <c r="N36" s="309"/>
      <c r="O36" s="309"/>
      <c r="P36" s="309"/>
      <c r="Q36" s="309"/>
      <c r="R36" s="309"/>
      <c r="S36" s="309"/>
      <c r="T36" s="309"/>
      <c r="U36" s="309"/>
      <c r="V36" s="309"/>
      <c r="W36" s="309"/>
      <c r="X36" s="309"/>
    </row>
    <row r="37" spans="2:26" s="81" customFormat="1" ht="27">
      <c r="B37" s="264" t="s">
        <v>304</v>
      </c>
      <c r="C37" s="314">
        <v>0.98</v>
      </c>
      <c r="D37" s="314">
        <v>0.64400000000000002</v>
      </c>
      <c r="E37" s="315" t="s">
        <v>194</v>
      </c>
      <c r="F37" s="316" t="s">
        <v>194</v>
      </c>
      <c r="G37" s="315" t="s">
        <v>194</v>
      </c>
      <c r="H37" s="294"/>
      <c r="L37" s="309"/>
      <c r="M37" s="309"/>
      <c r="N37" s="309"/>
      <c r="O37" s="309"/>
      <c r="P37" s="309"/>
      <c r="Q37" s="309"/>
      <c r="R37" s="309"/>
      <c r="S37" s="309"/>
      <c r="T37" s="309"/>
      <c r="U37" s="309"/>
      <c r="V37" s="309"/>
      <c r="W37" s="309"/>
      <c r="X37" s="309"/>
    </row>
    <row r="38" spans="2:26" s="81" customFormat="1" ht="27">
      <c r="B38" s="264" t="s">
        <v>305</v>
      </c>
      <c r="C38" s="155" t="s">
        <v>306</v>
      </c>
      <c r="D38" s="61" t="s">
        <v>307</v>
      </c>
      <c r="E38" s="61" t="s">
        <v>307</v>
      </c>
      <c r="F38" s="316" t="s">
        <v>194</v>
      </c>
      <c r="G38" s="315" t="s">
        <v>194</v>
      </c>
      <c r="H38" s="294"/>
      <c r="L38" s="309"/>
      <c r="M38" s="309"/>
      <c r="N38" s="309"/>
      <c r="O38" s="309"/>
      <c r="P38" s="309"/>
      <c r="Q38" s="309"/>
      <c r="R38" s="309"/>
      <c r="S38" s="309"/>
      <c r="T38" s="309"/>
      <c r="U38" s="309"/>
      <c r="V38" s="309"/>
      <c r="W38" s="309"/>
      <c r="X38" s="309"/>
    </row>
    <row r="39" spans="2:26" s="81" customFormat="1" ht="15">
      <c r="B39" s="264" t="s">
        <v>308</v>
      </c>
      <c r="C39" s="155" t="s">
        <v>309</v>
      </c>
      <c r="D39" s="155" t="s">
        <v>205</v>
      </c>
      <c r="E39" s="61" t="s">
        <v>309</v>
      </c>
      <c r="F39" s="316" t="s">
        <v>194</v>
      </c>
      <c r="G39" s="315" t="s">
        <v>194</v>
      </c>
      <c r="H39" s="294"/>
      <c r="L39" s="309"/>
      <c r="M39" s="309"/>
      <c r="N39" s="309"/>
      <c r="O39" s="309"/>
      <c r="P39" s="309"/>
      <c r="Q39" s="309"/>
      <c r="R39" s="309"/>
      <c r="S39" s="309"/>
      <c r="T39" s="309"/>
      <c r="U39" s="309"/>
      <c r="V39" s="309"/>
      <c r="W39" s="309"/>
      <c r="X39" s="309"/>
    </row>
    <row r="40" spans="2:26" s="81" customFormat="1" ht="15">
      <c r="B40" s="264" t="s">
        <v>310</v>
      </c>
      <c r="C40" s="155">
        <v>0</v>
      </c>
      <c r="D40" s="155">
        <v>0</v>
      </c>
      <c r="E40" s="155">
        <v>0</v>
      </c>
      <c r="F40" s="317">
        <v>0</v>
      </c>
      <c r="G40" s="318">
        <v>0</v>
      </c>
      <c r="H40" s="294"/>
      <c r="L40" s="309"/>
      <c r="M40" s="309"/>
      <c r="N40" s="309"/>
      <c r="O40" s="309"/>
      <c r="P40" s="309"/>
      <c r="Q40" s="309"/>
      <c r="R40" s="309"/>
      <c r="S40" s="309"/>
      <c r="T40" s="309"/>
      <c r="U40" s="309"/>
      <c r="V40" s="309"/>
      <c r="W40" s="309"/>
      <c r="X40" s="309"/>
    </row>
    <row r="41" spans="2:26" s="81" customFormat="1" ht="15">
      <c r="B41" s="480" t="s">
        <v>311</v>
      </c>
      <c r="C41" s="480"/>
      <c r="D41" s="480"/>
      <c r="E41" s="480"/>
      <c r="F41" s="480"/>
      <c r="G41" s="480"/>
      <c r="H41" s="294"/>
      <c r="L41" s="309"/>
      <c r="M41" s="309"/>
      <c r="N41" s="309"/>
      <c r="O41" s="309"/>
      <c r="P41" s="309"/>
      <c r="Q41" s="309"/>
      <c r="R41" s="309"/>
      <c r="S41" s="309"/>
      <c r="T41" s="309"/>
      <c r="U41" s="309"/>
      <c r="V41" s="309"/>
      <c r="W41" s="309"/>
      <c r="X41" s="309"/>
    </row>
    <row r="42" spans="2:26" s="81" customFormat="1" ht="15">
      <c r="B42" s="481" t="s">
        <v>312</v>
      </c>
      <c r="C42" s="481"/>
      <c r="D42" s="481"/>
      <c r="E42" s="481"/>
      <c r="F42" s="481"/>
      <c r="G42" s="481"/>
      <c r="H42" s="294"/>
      <c r="L42" s="309"/>
      <c r="M42" s="309"/>
      <c r="N42" s="309"/>
      <c r="O42" s="309"/>
      <c r="P42" s="309"/>
      <c r="Q42" s="309"/>
      <c r="R42" s="309"/>
      <c r="S42" s="309"/>
      <c r="T42" s="309"/>
      <c r="U42" s="309"/>
      <c r="V42" s="309"/>
      <c r="W42" s="309"/>
      <c r="X42" s="309"/>
    </row>
    <row r="43" spans="2:26" s="81" customFormat="1" ht="15">
      <c r="B43" s="482" t="s">
        <v>313</v>
      </c>
      <c r="C43" s="482"/>
      <c r="D43" s="482"/>
      <c r="E43" s="482"/>
      <c r="F43" s="482"/>
      <c r="G43" s="482"/>
      <c r="H43" s="319"/>
      <c r="L43" s="309"/>
      <c r="M43" s="309"/>
      <c r="N43" s="309"/>
      <c r="O43" s="309"/>
      <c r="P43" s="309"/>
      <c r="Q43" s="309"/>
      <c r="R43" s="309"/>
      <c r="S43" s="309"/>
      <c r="T43" s="309"/>
      <c r="U43" s="309"/>
      <c r="V43" s="309"/>
      <c r="W43" s="309"/>
      <c r="X43" s="309"/>
    </row>
    <row r="44" spans="2:26" s="81" customFormat="1" ht="12" customHeight="1">
      <c r="B44" s="339"/>
      <c r="C44" s="339"/>
      <c r="D44" s="339"/>
      <c r="E44" s="339"/>
      <c r="F44" s="339"/>
      <c r="G44" s="339"/>
      <c r="H44" s="339"/>
      <c r="L44" s="309"/>
      <c r="M44" s="309"/>
      <c r="N44" s="309"/>
      <c r="O44" s="309"/>
      <c r="P44" s="309"/>
      <c r="Q44" s="309"/>
      <c r="R44" s="309"/>
      <c r="S44" s="309"/>
      <c r="T44" s="309"/>
      <c r="U44" s="309"/>
      <c r="V44" s="309"/>
      <c r="W44" s="309"/>
      <c r="X44" s="309"/>
    </row>
    <row r="45" spans="2:26" s="81" customFormat="1" ht="16.5" customHeight="1">
      <c r="B45" s="320" t="s">
        <v>314</v>
      </c>
      <c r="C45" s="321"/>
      <c r="D45" s="321"/>
      <c r="E45" s="321"/>
      <c r="F45" s="321"/>
      <c r="G45" s="321"/>
      <c r="H45" s="294"/>
      <c r="I45" s="142"/>
      <c r="W45" s="140"/>
      <c r="X45" s="140"/>
      <c r="Y45" s="140"/>
      <c r="Z45" s="140"/>
    </row>
    <row r="46" spans="2:26" s="81" customFormat="1">
      <c r="B46" s="322" t="s">
        <v>315</v>
      </c>
      <c r="C46" s="323" t="s">
        <v>199</v>
      </c>
      <c r="D46" s="321"/>
      <c r="E46" s="321"/>
      <c r="F46" s="321"/>
      <c r="G46" s="321"/>
      <c r="H46" s="254"/>
      <c r="I46" s="324"/>
      <c r="L46" s="87"/>
      <c r="M46" s="87"/>
      <c r="P46" s="325"/>
      <c r="Q46" s="325"/>
      <c r="W46" s="140"/>
      <c r="X46" s="140"/>
      <c r="Y46" s="140"/>
      <c r="Z46" s="140"/>
    </row>
    <row r="47" spans="2:26" s="81" customFormat="1">
      <c r="B47" s="93" t="s">
        <v>282</v>
      </c>
      <c r="C47" s="311">
        <v>0.5</v>
      </c>
      <c r="D47" s="326"/>
      <c r="E47" s="218"/>
      <c r="F47" s="326"/>
      <c r="G47" s="218"/>
      <c r="H47" s="294"/>
      <c r="I47" s="324"/>
      <c r="J47" s="306"/>
      <c r="L47" s="87"/>
      <c r="M47" s="87"/>
      <c r="P47" s="325"/>
      <c r="Q47" s="325"/>
      <c r="W47" s="140"/>
      <c r="X47" s="140"/>
      <c r="Y47" s="140"/>
      <c r="Z47" s="140"/>
    </row>
    <row r="48" spans="2:26" s="81" customFormat="1">
      <c r="B48" s="93" t="s">
        <v>283</v>
      </c>
      <c r="C48" s="311">
        <v>0.5</v>
      </c>
      <c r="D48" s="326"/>
      <c r="E48" s="218"/>
      <c r="F48" s="326"/>
      <c r="G48" s="218"/>
      <c r="H48" s="294"/>
      <c r="L48" s="87"/>
      <c r="M48" s="87"/>
      <c r="N48" s="87"/>
      <c r="O48" s="87"/>
      <c r="P48" s="87"/>
      <c r="Q48" s="87"/>
      <c r="R48" s="87"/>
      <c r="W48" s="140"/>
      <c r="X48" s="140"/>
      <c r="Y48" s="140"/>
      <c r="Z48" s="140"/>
    </row>
    <row r="49" spans="2:26" s="81" customFormat="1">
      <c r="B49" s="327"/>
      <c r="C49" s="326"/>
      <c r="D49" s="326"/>
      <c r="E49" s="218"/>
      <c r="F49" s="326"/>
      <c r="G49" s="218"/>
      <c r="H49" s="294"/>
      <c r="K49" s="87"/>
      <c r="W49" s="140"/>
      <c r="X49" s="140"/>
      <c r="Y49" s="140"/>
      <c r="Z49" s="140"/>
    </row>
    <row r="50" spans="2:26" s="81" customFormat="1">
      <c r="B50" s="328" t="s">
        <v>316</v>
      </c>
      <c r="C50" s="281" t="s">
        <v>187</v>
      </c>
      <c r="D50" s="281" t="s">
        <v>188</v>
      </c>
      <c r="E50" s="281" t="s">
        <v>189</v>
      </c>
      <c r="F50" s="281" t="s">
        <v>190</v>
      </c>
      <c r="G50" s="281" t="s">
        <v>191</v>
      </c>
      <c r="H50" s="281" t="s">
        <v>229</v>
      </c>
      <c r="I50" s="324"/>
      <c r="W50" s="140"/>
      <c r="X50" s="140"/>
      <c r="Y50" s="140"/>
      <c r="Z50" s="140"/>
    </row>
    <row r="51" spans="2:26" s="81" customFormat="1">
      <c r="B51" s="93" t="s">
        <v>282</v>
      </c>
      <c r="C51" s="329">
        <f>C5/C7</f>
        <v>0.88176519567027478</v>
      </c>
      <c r="D51" s="329">
        <f t="shared" ref="D51:G51" si="6">D5/D7</f>
        <v>0.87230215827338131</v>
      </c>
      <c r="E51" s="329">
        <f t="shared" si="6"/>
        <v>0.84272300469483563</v>
      </c>
      <c r="F51" s="329">
        <f t="shared" si="6"/>
        <v>0.58823529411764708</v>
      </c>
      <c r="G51" s="329">
        <f t="shared" si="6"/>
        <v>0.74736842105263157</v>
      </c>
      <c r="H51" s="329">
        <f>H5/H7</f>
        <v>0.85985682819383258</v>
      </c>
      <c r="I51" s="142"/>
      <c r="J51" s="142"/>
      <c r="W51" s="140"/>
      <c r="X51" s="140"/>
      <c r="Y51" s="140"/>
      <c r="Z51" s="140"/>
    </row>
    <row r="52" spans="2:26" s="81" customFormat="1">
      <c r="B52" s="93" t="s">
        <v>283</v>
      </c>
      <c r="C52" s="329">
        <f t="shared" ref="C52:H52" si="7">C6/C7</f>
        <v>0.11823480432972523</v>
      </c>
      <c r="D52" s="329">
        <f t="shared" si="7"/>
        <v>0.12769784172661872</v>
      </c>
      <c r="E52" s="329">
        <f t="shared" si="7"/>
        <v>0.15727699530516431</v>
      </c>
      <c r="F52" s="329">
        <f t="shared" si="7"/>
        <v>0.41176470588235292</v>
      </c>
      <c r="G52" s="329">
        <f t="shared" si="7"/>
        <v>0.25263157894736843</v>
      </c>
      <c r="H52" s="329">
        <f t="shared" si="7"/>
        <v>0.14014317180616739</v>
      </c>
      <c r="W52" s="140"/>
      <c r="X52" s="140"/>
      <c r="Y52" s="140"/>
      <c r="Z52" s="140"/>
    </row>
    <row r="53" spans="2:26" s="81" customFormat="1">
      <c r="B53" s="93" t="s">
        <v>317</v>
      </c>
      <c r="C53" s="329">
        <v>0.03</v>
      </c>
      <c r="D53" s="329">
        <v>0.16</v>
      </c>
      <c r="E53" s="329">
        <v>0.14000000000000001</v>
      </c>
      <c r="F53" s="329">
        <v>0.03</v>
      </c>
      <c r="G53" s="329">
        <v>0.09</v>
      </c>
      <c r="H53" s="329">
        <v>7.0000000000000007E-2</v>
      </c>
      <c r="W53" s="140"/>
      <c r="X53" s="140"/>
      <c r="Y53" s="140"/>
      <c r="Z53" s="140"/>
    </row>
    <row r="54" spans="2:26" s="81" customFormat="1">
      <c r="B54" s="93" t="s">
        <v>318</v>
      </c>
      <c r="C54" s="329">
        <v>0.62</v>
      </c>
      <c r="D54" s="329">
        <v>0.46</v>
      </c>
      <c r="E54" s="329">
        <v>0.47</v>
      </c>
      <c r="F54" s="329">
        <v>0.36</v>
      </c>
      <c r="G54" s="329">
        <v>0.44</v>
      </c>
      <c r="H54" s="329">
        <v>0.56000000000000005</v>
      </c>
      <c r="W54" s="140"/>
      <c r="X54" s="140"/>
      <c r="Y54" s="140"/>
      <c r="Z54" s="140"/>
    </row>
    <row r="55" spans="2:26" s="81" customFormat="1">
      <c r="B55" s="93" t="s">
        <v>319</v>
      </c>
      <c r="C55" s="329">
        <v>0.34</v>
      </c>
      <c r="D55" s="329">
        <v>0.28999999999999998</v>
      </c>
      <c r="E55" s="329">
        <v>0.31</v>
      </c>
      <c r="F55" s="329">
        <v>0.49</v>
      </c>
      <c r="G55" s="329">
        <v>0.35</v>
      </c>
      <c r="H55" s="329">
        <v>0.33</v>
      </c>
      <c r="W55" s="140"/>
      <c r="X55" s="140"/>
      <c r="Y55" s="140"/>
      <c r="Z55" s="140"/>
    </row>
    <row r="56" spans="2:26" s="81" customFormat="1">
      <c r="B56" s="93" t="s">
        <v>320</v>
      </c>
      <c r="C56" s="329">
        <v>0.01</v>
      </c>
      <c r="D56" s="329">
        <v>0.09</v>
      </c>
      <c r="E56" s="329">
        <v>0.08</v>
      </c>
      <c r="F56" s="329">
        <v>0.12</v>
      </c>
      <c r="G56" s="329">
        <v>0.12</v>
      </c>
      <c r="H56" s="329">
        <v>0.04</v>
      </c>
      <c r="W56" s="140"/>
      <c r="X56" s="140"/>
      <c r="Y56" s="140"/>
      <c r="Z56" s="140"/>
    </row>
    <row r="57" spans="2:26" s="81" customFormat="1">
      <c r="B57" s="479" t="s">
        <v>321</v>
      </c>
      <c r="C57" s="479"/>
      <c r="D57" s="479"/>
      <c r="E57" s="479"/>
      <c r="F57" s="479"/>
      <c r="G57" s="479"/>
      <c r="H57" s="479"/>
      <c r="W57" s="140"/>
      <c r="X57" s="140"/>
      <c r="Y57" s="140"/>
      <c r="Z57" s="140"/>
    </row>
    <row r="58" spans="2:26" s="81" customFormat="1">
      <c r="B58" s="262"/>
      <c r="C58" s="262"/>
      <c r="D58" s="262"/>
      <c r="E58" s="262"/>
      <c r="F58" s="262"/>
      <c r="G58" s="262"/>
      <c r="H58" s="262"/>
      <c r="W58" s="140"/>
      <c r="X58" s="140"/>
      <c r="Y58" s="140"/>
      <c r="Z58" s="140"/>
    </row>
    <row r="59" spans="2:26" s="81" customFormat="1" ht="14.25">
      <c r="B59" s="320" t="s">
        <v>322</v>
      </c>
      <c r="C59" s="294"/>
      <c r="D59" s="294"/>
      <c r="E59" s="294"/>
      <c r="F59" s="294"/>
      <c r="G59" s="294"/>
      <c r="H59" s="257"/>
      <c r="W59" s="140"/>
      <c r="X59" s="140"/>
      <c r="Y59" s="140"/>
      <c r="Z59" s="140"/>
    </row>
    <row r="60" spans="2:26" s="81" customFormat="1">
      <c r="B60" s="328" t="s">
        <v>323</v>
      </c>
      <c r="C60" s="281" t="s">
        <v>187</v>
      </c>
      <c r="D60" s="281" t="s">
        <v>188</v>
      </c>
      <c r="E60" s="281" t="s">
        <v>189</v>
      </c>
      <c r="F60" s="281" t="s">
        <v>190</v>
      </c>
      <c r="G60" s="281" t="s">
        <v>191</v>
      </c>
      <c r="H60" s="281" t="s">
        <v>229</v>
      </c>
      <c r="I60" s="297"/>
      <c r="J60" s="142"/>
      <c r="W60" s="140"/>
      <c r="X60" s="140"/>
      <c r="Y60" s="140"/>
      <c r="Z60" s="140"/>
    </row>
    <row r="61" spans="2:26" s="81" customFormat="1">
      <c r="B61" s="93" t="s">
        <v>282</v>
      </c>
      <c r="C61" s="287">
        <v>28</v>
      </c>
      <c r="D61" s="287">
        <v>65</v>
      </c>
      <c r="E61" s="287">
        <v>298</v>
      </c>
      <c r="F61" s="318">
        <v>9</v>
      </c>
      <c r="G61" s="318">
        <v>7</v>
      </c>
      <c r="H61" s="287">
        <f>SUM(C61:G61)</f>
        <v>407</v>
      </c>
      <c r="I61" s="142"/>
      <c r="W61" s="140"/>
      <c r="X61" s="140"/>
      <c r="Y61" s="140"/>
      <c r="Z61" s="140"/>
    </row>
    <row r="62" spans="2:26" s="81" customFormat="1">
      <c r="B62" s="93" t="s">
        <v>283</v>
      </c>
      <c r="C62" s="287">
        <v>2</v>
      </c>
      <c r="D62" s="287">
        <v>19</v>
      </c>
      <c r="E62" s="287">
        <v>56</v>
      </c>
      <c r="F62" s="318">
        <v>10</v>
      </c>
      <c r="G62" s="318">
        <v>8</v>
      </c>
      <c r="H62" s="287">
        <f>SUM(C62:G62)</f>
        <v>95</v>
      </c>
      <c r="I62" s="142"/>
      <c r="W62" s="140"/>
      <c r="X62" s="140"/>
      <c r="Y62" s="140"/>
      <c r="Z62" s="140"/>
    </row>
    <row r="63" spans="2:26" s="81" customFormat="1">
      <c r="B63" s="93" t="s">
        <v>229</v>
      </c>
      <c r="C63" s="61">
        <f>SUM(C61:C62)</f>
        <v>30</v>
      </c>
      <c r="D63" s="61">
        <f>SUM(D61:D62)</f>
        <v>84</v>
      </c>
      <c r="E63" s="61">
        <f>SUM(E61:E62)</f>
        <v>354</v>
      </c>
      <c r="F63" s="61">
        <f>SUM(F61:F62)</f>
        <v>19</v>
      </c>
      <c r="G63" s="61">
        <f>SUM(G61:G62)</f>
        <v>15</v>
      </c>
      <c r="H63" s="61">
        <f>SUM(C63:G63)</f>
        <v>502</v>
      </c>
      <c r="I63" s="142"/>
      <c r="W63" s="140"/>
      <c r="X63" s="140"/>
      <c r="Y63" s="140"/>
      <c r="Z63" s="140"/>
    </row>
    <row r="64" spans="2:26" s="81" customFormat="1">
      <c r="B64" s="331"/>
      <c r="C64" s="332"/>
      <c r="D64" s="332"/>
      <c r="E64" s="332"/>
      <c r="F64" s="282"/>
      <c r="G64" s="282"/>
      <c r="H64" s="257"/>
      <c r="I64" s="142"/>
      <c r="W64" s="140"/>
      <c r="X64" s="140"/>
      <c r="Y64" s="140"/>
      <c r="Z64" s="140"/>
    </row>
    <row r="65" spans="2:26" s="81" customFormat="1">
      <c r="B65" s="328" t="s">
        <v>324</v>
      </c>
      <c r="C65" s="281" t="s">
        <v>187</v>
      </c>
      <c r="D65" s="281" t="s">
        <v>188</v>
      </c>
      <c r="E65" s="281" t="s">
        <v>189</v>
      </c>
      <c r="F65" s="281" t="s">
        <v>190</v>
      </c>
      <c r="G65" s="281" t="s">
        <v>191</v>
      </c>
      <c r="H65" s="281" t="s">
        <v>229</v>
      </c>
      <c r="I65" s="142"/>
      <c r="W65" s="140"/>
      <c r="X65" s="140"/>
      <c r="Y65" s="140"/>
      <c r="Z65" s="140"/>
    </row>
    <row r="66" spans="2:26" s="81" customFormat="1">
      <c r="B66" s="93" t="s">
        <v>226</v>
      </c>
      <c r="C66" s="155">
        <v>0</v>
      </c>
      <c r="D66" s="61">
        <f>D63</f>
        <v>84</v>
      </c>
      <c r="E66" s="61">
        <f>E63</f>
        <v>354</v>
      </c>
      <c r="F66" s="61">
        <f>F63</f>
        <v>19</v>
      </c>
      <c r="G66" s="61">
        <f>G63</f>
        <v>15</v>
      </c>
      <c r="H66" s="61">
        <f>SUM(C66:G66)</f>
        <v>472</v>
      </c>
      <c r="I66" s="142"/>
      <c r="W66" s="140"/>
      <c r="X66" s="140"/>
      <c r="Y66" s="140"/>
      <c r="Z66" s="140"/>
    </row>
    <row r="67" spans="2:26" s="81" customFormat="1">
      <c r="B67" s="93" t="s">
        <v>239</v>
      </c>
      <c r="C67" s="286">
        <f>C63</f>
        <v>30</v>
      </c>
      <c r="D67" s="155">
        <v>0</v>
      </c>
      <c r="E67" s="155">
        <v>0</v>
      </c>
      <c r="F67" s="155">
        <v>0</v>
      </c>
      <c r="G67" s="155">
        <v>0</v>
      </c>
      <c r="H67" s="61">
        <f>SUM(C67:G67)</f>
        <v>30</v>
      </c>
      <c r="W67" s="140"/>
      <c r="X67" s="140"/>
      <c r="Y67" s="140"/>
      <c r="Z67" s="140"/>
    </row>
    <row r="68" spans="2:26" s="81" customFormat="1">
      <c r="B68" s="93" t="s">
        <v>218</v>
      </c>
      <c r="C68" s="156">
        <f>SUM(C66:C67)</f>
        <v>30</v>
      </c>
      <c r="D68" s="156">
        <f t="shared" ref="D68:H68" si="8">SUM(D66:D67)</f>
        <v>84</v>
      </c>
      <c r="E68" s="156">
        <f t="shared" si="8"/>
        <v>354</v>
      </c>
      <c r="F68" s="156">
        <f t="shared" si="8"/>
        <v>19</v>
      </c>
      <c r="G68" s="156">
        <f t="shared" si="8"/>
        <v>15</v>
      </c>
      <c r="H68" s="156">
        <f t="shared" si="8"/>
        <v>502</v>
      </c>
      <c r="W68" s="140"/>
      <c r="X68" s="140"/>
      <c r="Y68" s="140"/>
      <c r="Z68" s="140"/>
    </row>
    <row r="69" spans="2:26" s="81" customFormat="1">
      <c r="B69" s="327"/>
      <c r="C69" s="158"/>
      <c r="D69" s="158"/>
      <c r="E69" s="158"/>
      <c r="F69" s="158"/>
      <c r="G69" s="158"/>
      <c r="H69" s="158"/>
      <c r="W69" s="140"/>
      <c r="X69" s="140"/>
      <c r="Y69" s="140"/>
      <c r="Z69" s="140"/>
    </row>
    <row r="70" spans="2:26" s="81" customFormat="1">
      <c r="B70" s="322" t="s">
        <v>325</v>
      </c>
      <c r="C70" s="281" t="s">
        <v>187</v>
      </c>
      <c r="D70" s="281" t="s">
        <v>188</v>
      </c>
      <c r="E70" s="281" t="s">
        <v>189</v>
      </c>
      <c r="F70" s="281" t="s">
        <v>190</v>
      </c>
      <c r="G70" s="281" t="s">
        <v>191</v>
      </c>
      <c r="H70" s="281" t="s">
        <v>229</v>
      </c>
      <c r="W70" s="140"/>
      <c r="X70" s="140"/>
      <c r="Y70" s="140"/>
      <c r="Z70" s="140"/>
    </row>
    <row r="71" spans="2:26" s="81" customFormat="1">
      <c r="B71" s="93" t="s">
        <v>282</v>
      </c>
      <c r="C71" s="287">
        <v>80</v>
      </c>
      <c r="D71" s="287">
        <v>60</v>
      </c>
      <c r="E71" s="287">
        <v>50</v>
      </c>
      <c r="F71" s="287">
        <v>16</v>
      </c>
      <c r="G71" s="287">
        <v>3</v>
      </c>
      <c r="H71" s="287">
        <f>SUM(C71:G71)</f>
        <v>209</v>
      </c>
      <c r="W71" s="140"/>
      <c r="X71" s="140"/>
      <c r="Y71" s="140"/>
      <c r="Z71" s="140"/>
    </row>
    <row r="72" spans="2:26" s="81" customFormat="1">
      <c r="B72" s="93" t="s">
        <v>283</v>
      </c>
      <c r="C72" s="333">
        <v>8</v>
      </c>
      <c r="D72" s="333">
        <v>10</v>
      </c>
      <c r="E72" s="333">
        <v>16</v>
      </c>
      <c r="F72" s="333">
        <v>13</v>
      </c>
      <c r="G72" s="333">
        <v>1</v>
      </c>
      <c r="H72" s="287">
        <f>SUM(C72:G72)</f>
        <v>48</v>
      </c>
      <c r="W72" s="140"/>
      <c r="X72" s="140"/>
      <c r="Y72" s="140"/>
      <c r="Z72" s="140"/>
    </row>
    <row r="73" spans="2:26" s="81" customFormat="1">
      <c r="B73" s="93" t="s">
        <v>229</v>
      </c>
      <c r="C73" s="333">
        <f t="shared" ref="C73:H73" si="9">SUM(C71:C72)</f>
        <v>88</v>
      </c>
      <c r="D73" s="333">
        <f t="shared" si="9"/>
        <v>70</v>
      </c>
      <c r="E73" s="333">
        <f>SUM(E71:E72)</f>
        <v>66</v>
      </c>
      <c r="F73" s="333">
        <f t="shared" si="9"/>
        <v>29</v>
      </c>
      <c r="G73" s="333">
        <f t="shared" si="9"/>
        <v>4</v>
      </c>
      <c r="H73" s="333">
        <f t="shared" si="9"/>
        <v>257</v>
      </c>
      <c r="W73" s="140"/>
      <c r="X73" s="140"/>
      <c r="Y73" s="140"/>
      <c r="Z73" s="140"/>
    </row>
    <row r="74" spans="2:26" s="81" customFormat="1">
      <c r="B74" s="327"/>
      <c r="C74" s="334"/>
      <c r="D74" s="334"/>
      <c r="E74" s="334"/>
      <c r="F74" s="334"/>
      <c r="G74" s="334"/>
      <c r="H74" s="332"/>
      <c r="W74" s="140"/>
      <c r="X74" s="140"/>
      <c r="Y74" s="140"/>
      <c r="Z74" s="140"/>
    </row>
    <row r="75" spans="2:26" s="81" customFormat="1">
      <c r="B75" s="322" t="s">
        <v>326</v>
      </c>
      <c r="C75" s="281" t="s">
        <v>187</v>
      </c>
      <c r="D75" s="281" t="s">
        <v>188</v>
      </c>
      <c r="E75" s="281" t="s">
        <v>189</v>
      </c>
      <c r="F75" s="281" t="s">
        <v>190</v>
      </c>
      <c r="G75" s="281" t="s">
        <v>191</v>
      </c>
      <c r="H75" s="281" t="s">
        <v>229</v>
      </c>
      <c r="I75" s="142"/>
      <c r="W75" s="140"/>
      <c r="X75" s="140"/>
      <c r="Y75" s="140"/>
      <c r="Z75" s="140"/>
    </row>
    <row r="76" spans="2:26" s="81" customFormat="1">
      <c r="B76" s="93" t="s">
        <v>226</v>
      </c>
      <c r="C76" s="156">
        <v>0</v>
      </c>
      <c r="D76" s="286">
        <f>D73</f>
        <v>70</v>
      </c>
      <c r="E76" s="286">
        <f>E73</f>
        <v>66</v>
      </c>
      <c r="F76" s="286">
        <f>F73</f>
        <v>29</v>
      </c>
      <c r="G76" s="333">
        <f>G73</f>
        <v>4</v>
      </c>
      <c r="H76" s="61">
        <f>SUM(C76:G76)</f>
        <v>169</v>
      </c>
      <c r="W76" s="140"/>
      <c r="X76" s="140"/>
      <c r="Y76" s="140"/>
      <c r="Z76" s="140"/>
    </row>
    <row r="77" spans="2:26" s="81" customFormat="1">
      <c r="B77" s="93" t="s">
        <v>239</v>
      </c>
      <c r="C77" s="286">
        <f>C73</f>
        <v>88</v>
      </c>
      <c r="D77" s="156">
        <v>0</v>
      </c>
      <c r="E77" s="156">
        <v>0</v>
      </c>
      <c r="F77" s="156">
        <v>0</v>
      </c>
      <c r="G77" s="156">
        <v>0</v>
      </c>
      <c r="H77" s="61">
        <f>SUM(C77:G77)</f>
        <v>88</v>
      </c>
      <c r="W77" s="140"/>
      <c r="X77" s="140"/>
      <c r="Y77" s="140"/>
      <c r="Z77" s="140"/>
    </row>
    <row r="78" spans="2:26" s="81" customFormat="1">
      <c r="B78" s="93" t="s">
        <v>218</v>
      </c>
      <c r="C78" s="156">
        <f>SUM(C76:C77)</f>
        <v>88</v>
      </c>
      <c r="D78" s="156">
        <f t="shared" ref="D78:H78" si="10">SUM(D76:D77)</f>
        <v>70</v>
      </c>
      <c r="E78" s="156">
        <f t="shared" si="10"/>
        <v>66</v>
      </c>
      <c r="F78" s="156">
        <f t="shared" si="10"/>
        <v>29</v>
      </c>
      <c r="G78" s="156">
        <f t="shared" si="10"/>
        <v>4</v>
      </c>
      <c r="H78" s="156">
        <f t="shared" si="10"/>
        <v>257</v>
      </c>
      <c r="W78" s="140"/>
      <c r="X78" s="140"/>
      <c r="Y78" s="140"/>
      <c r="Z78" s="140"/>
    </row>
    <row r="79" spans="2:26" s="81" customFormat="1">
      <c r="B79" s="293"/>
      <c r="C79" s="158"/>
      <c r="D79" s="158"/>
      <c r="E79" s="158"/>
      <c r="F79" s="158"/>
      <c r="G79" s="158"/>
      <c r="H79" s="158"/>
      <c r="W79" s="140"/>
      <c r="X79" s="140"/>
      <c r="Y79" s="140"/>
      <c r="Z79" s="140"/>
    </row>
    <row r="80" spans="2:26" s="81" customFormat="1">
      <c r="B80" s="322"/>
      <c r="C80" s="335" t="s">
        <v>199</v>
      </c>
      <c r="D80" s="158"/>
      <c r="E80" s="158"/>
      <c r="F80" s="158"/>
      <c r="G80" s="158"/>
      <c r="H80" s="158"/>
      <c r="W80" s="140"/>
      <c r="X80" s="140"/>
      <c r="Y80" s="140"/>
      <c r="Z80" s="140"/>
    </row>
    <row r="81" spans="2:26" s="81" customFormat="1">
      <c r="B81" s="336" t="s">
        <v>327</v>
      </c>
      <c r="C81" s="337">
        <v>7.2999999999999995E-2</v>
      </c>
      <c r="D81" s="338"/>
      <c r="E81" s="338"/>
      <c r="F81" s="338"/>
      <c r="G81" s="338"/>
      <c r="H81" s="338"/>
      <c r="I81" s="142"/>
      <c r="W81" s="140"/>
      <c r="X81" s="140"/>
      <c r="Y81" s="140"/>
      <c r="Z81" s="140"/>
    </row>
    <row r="82" spans="2:26" s="81" customFormat="1">
      <c r="B82" s="483" t="s">
        <v>328</v>
      </c>
      <c r="C82" s="483"/>
      <c r="D82" s="483"/>
      <c r="E82" s="483"/>
      <c r="F82" s="483"/>
      <c r="G82" s="483"/>
      <c r="H82" s="483"/>
      <c r="I82" s="142"/>
      <c r="W82" s="140"/>
      <c r="X82" s="140"/>
      <c r="Y82" s="140"/>
      <c r="Z82" s="140"/>
    </row>
    <row r="83" spans="2:26" s="81" customFormat="1">
      <c r="B83" s="478"/>
      <c r="C83" s="478"/>
      <c r="D83" s="478"/>
      <c r="E83" s="478"/>
      <c r="F83" s="478"/>
      <c r="G83" s="478"/>
      <c r="H83" s="478"/>
      <c r="W83" s="140"/>
      <c r="X83" s="140"/>
      <c r="Y83" s="140"/>
      <c r="Z83" s="140"/>
    </row>
    <row r="84" spans="2:26" s="81" customFormat="1">
      <c r="B84" s="312"/>
      <c r="C84" s="312"/>
      <c r="D84" s="312"/>
      <c r="E84" s="312"/>
      <c r="F84" s="312"/>
      <c r="G84" s="312"/>
      <c r="H84" s="312"/>
      <c r="W84" s="140"/>
      <c r="X84" s="140"/>
      <c r="Y84" s="140"/>
      <c r="Z84" s="140"/>
    </row>
    <row r="85" spans="2:26" s="81" customFormat="1" ht="14.25">
      <c r="B85" s="328" t="s">
        <v>329</v>
      </c>
      <c r="C85" s="281" t="s">
        <v>187</v>
      </c>
      <c r="D85" s="281" t="s">
        <v>188</v>
      </c>
      <c r="E85" s="281" t="s">
        <v>189</v>
      </c>
      <c r="F85" s="281" t="s">
        <v>330</v>
      </c>
      <c r="G85" s="340"/>
      <c r="H85" s="340"/>
      <c r="W85" s="140"/>
      <c r="X85" s="140"/>
      <c r="Y85" s="140"/>
      <c r="Z85" s="140"/>
    </row>
    <row r="86" spans="2:26" s="81" customFormat="1">
      <c r="B86" s="93" t="s">
        <v>331</v>
      </c>
      <c r="C86" s="155" t="s">
        <v>205</v>
      </c>
      <c r="D86" s="155" t="s">
        <v>205</v>
      </c>
      <c r="E86" s="155" t="s">
        <v>205</v>
      </c>
      <c r="F86" s="155" t="s">
        <v>205</v>
      </c>
      <c r="G86" s="340"/>
      <c r="H86" s="340"/>
      <c r="W86" s="140"/>
      <c r="X86" s="140"/>
      <c r="Y86" s="140"/>
      <c r="Z86" s="140"/>
    </row>
    <row r="87" spans="2:26" s="81" customFormat="1">
      <c r="B87" s="93" t="s">
        <v>332</v>
      </c>
      <c r="C87" s="155" t="s">
        <v>205</v>
      </c>
      <c r="D87" s="155" t="s">
        <v>205</v>
      </c>
      <c r="E87" s="155" t="s">
        <v>205</v>
      </c>
      <c r="F87" s="155" t="s">
        <v>205</v>
      </c>
      <c r="G87" s="340"/>
      <c r="H87" s="340"/>
      <c r="W87" s="140"/>
      <c r="X87" s="140"/>
      <c r="Y87" s="140"/>
      <c r="Z87" s="140"/>
    </row>
    <row r="88" spans="2:26" s="81" customFormat="1">
      <c r="B88" s="93" t="s">
        <v>333</v>
      </c>
      <c r="C88" s="155" t="s">
        <v>205</v>
      </c>
      <c r="D88" s="155" t="s">
        <v>205</v>
      </c>
      <c r="E88" s="155" t="s">
        <v>205</v>
      </c>
      <c r="F88" s="155" t="s">
        <v>205</v>
      </c>
      <c r="G88" s="340"/>
      <c r="H88" s="340"/>
      <c r="W88" s="140"/>
      <c r="X88" s="140"/>
      <c r="Y88" s="140"/>
      <c r="Z88" s="140"/>
    </row>
    <row r="89" spans="2:26" s="81" customFormat="1">
      <c r="B89" s="93" t="s">
        <v>334</v>
      </c>
      <c r="C89" s="155" t="s">
        <v>205</v>
      </c>
      <c r="D89" s="155" t="s">
        <v>205</v>
      </c>
      <c r="E89" s="155" t="s">
        <v>205</v>
      </c>
      <c r="F89" s="155" t="s">
        <v>205</v>
      </c>
      <c r="G89" s="340"/>
      <c r="H89" s="340"/>
      <c r="W89" s="140"/>
      <c r="X89" s="140"/>
      <c r="Y89" s="140"/>
      <c r="Z89" s="140"/>
    </row>
    <row r="90" spans="2:26" s="81" customFormat="1">
      <c r="B90" s="93" t="s">
        <v>335</v>
      </c>
      <c r="C90" s="155" t="s">
        <v>205</v>
      </c>
      <c r="D90" s="155" t="s">
        <v>205</v>
      </c>
      <c r="E90" s="155" t="s">
        <v>205</v>
      </c>
      <c r="F90" s="155" t="s">
        <v>205</v>
      </c>
      <c r="G90" s="340"/>
      <c r="H90" s="340"/>
      <c r="W90" s="140"/>
      <c r="X90" s="140"/>
      <c r="Y90" s="140"/>
      <c r="Z90" s="140"/>
    </row>
    <row r="91" spans="2:26" s="81" customFormat="1">
      <c r="B91" s="93" t="s">
        <v>336</v>
      </c>
      <c r="C91" s="155" t="s">
        <v>205</v>
      </c>
      <c r="D91" s="155" t="s">
        <v>205</v>
      </c>
      <c r="E91" s="155" t="s">
        <v>205</v>
      </c>
      <c r="F91" s="155" t="s">
        <v>205</v>
      </c>
      <c r="G91" s="340"/>
      <c r="H91" s="340"/>
      <c r="W91" s="140"/>
      <c r="X91" s="140"/>
      <c r="Y91" s="140"/>
      <c r="Z91" s="140"/>
    </row>
    <row r="92" spans="2:26" s="81" customFormat="1">
      <c r="B92" s="93" t="s">
        <v>337</v>
      </c>
      <c r="C92" s="155" t="s">
        <v>205</v>
      </c>
      <c r="D92" s="155" t="s">
        <v>205</v>
      </c>
      <c r="E92" s="155" t="s">
        <v>205</v>
      </c>
      <c r="F92" s="155" t="s">
        <v>205</v>
      </c>
      <c r="G92" s="340"/>
      <c r="H92" s="340"/>
      <c r="W92" s="140"/>
      <c r="X92" s="140"/>
      <c r="Y92" s="140"/>
      <c r="Z92" s="140"/>
    </row>
    <row r="93" spans="2:26" s="81" customFormat="1">
      <c r="B93" s="341" t="s">
        <v>338</v>
      </c>
      <c r="C93" s="340"/>
      <c r="D93" s="340"/>
      <c r="E93" s="340"/>
      <c r="F93" s="340"/>
      <c r="G93" s="340"/>
      <c r="H93" s="340"/>
      <c r="W93" s="140"/>
      <c r="X93" s="140"/>
      <c r="Y93" s="140"/>
      <c r="Z93" s="140"/>
    </row>
    <row r="94" spans="2:26" s="81" customFormat="1">
      <c r="B94" s="342" t="s">
        <v>339</v>
      </c>
      <c r="C94" s="343"/>
      <c r="D94" s="343"/>
      <c r="E94" s="343"/>
      <c r="F94" s="343"/>
      <c r="G94" s="343"/>
      <c r="H94" s="343"/>
      <c r="W94" s="140"/>
      <c r="X94" s="140"/>
      <c r="Y94" s="140"/>
      <c r="Z94" s="140"/>
    </row>
    <row r="95" spans="2:26" s="81" customFormat="1">
      <c r="B95" s="339"/>
      <c r="C95" s="339"/>
      <c r="D95" s="339"/>
      <c r="E95" s="339"/>
      <c r="F95" s="339"/>
      <c r="G95" s="339"/>
      <c r="H95" s="339"/>
      <c r="W95" s="140"/>
      <c r="X95" s="140"/>
      <c r="Y95" s="140"/>
      <c r="Z95" s="140"/>
    </row>
    <row r="96" spans="2:26" s="81" customFormat="1" ht="14.25">
      <c r="B96" s="320" t="s">
        <v>340</v>
      </c>
      <c r="C96" s="344"/>
      <c r="D96" s="344"/>
      <c r="E96" s="344"/>
      <c r="F96" s="344"/>
      <c r="G96" s="344"/>
      <c r="H96" s="344"/>
      <c r="W96" s="140"/>
      <c r="X96" s="140"/>
      <c r="Y96" s="140"/>
      <c r="Z96" s="140"/>
    </row>
    <row r="97" spans="2:26" s="81" customFormat="1">
      <c r="B97" s="328" t="s">
        <v>341</v>
      </c>
      <c r="C97" s="281" t="s">
        <v>187</v>
      </c>
      <c r="D97" s="281" t="s">
        <v>188</v>
      </c>
      <c r="E97" s="281" t="s">
        <v>189</v>
      </c>
      <c r="F97" s="281" t="s">
        <v>190</v>
      </c>
      <c r="G97" s="281" t="s">
        <v>191</v>
      </c>
      <c r="H97" s="344"/>
      <c r="W97" s="140"/>
      <c r="X97" s="140"/>
      <c r="Y97" s="140"/>
      <c r="Z97" s="140"/>
    </row>
    <row r="98" spans="2:26" s="81" customFormat="1">
      <c r="B98" s="240" t="s">
        <v>282</v>
      </c>
      <c r="C98" s="128">
        <v>2118</v>
      </c>
      <c r="D98" s="128">
        <v>485</v>
      </c>
      <c r="E98" s="128">
        <v>359</v>
      </c>
      <c r="F98" s="128">
        <v>90</v>
      </c>
      <c r="G98" s="128">
        <v>71</v>
      </c>
      <c r="H98" s="332"/>
      <c r="I98" s="142"/>
      <c r="W98" s="140"/>
      <c r="X98" s="140"/>
      <c r="Y98" s="140"/>
      <c r="Z98" s="140"/>
    </row>
    <row r="99" spans="2:26" s="81" customFormat="1">
      <c r="B99" s="345" t="s">
        <v>283</v>
      </c>
      <c r="C99" s="129">
        <v>284</v>
      </c>
      <c r="D99" s="129">
        <v>71</v>
      </c>
      <c r="E99" s="129">
        <v>67</v>
      </c>
      <c r="F99" s="129">
        <v>63</v>
      </c>
      <c r="G99" s="346">
        <v>24</v>
      </c>
      <c r="H99" s="332"/>
      <c r="I99" s="142"/>
      <c r="W99" s="140"/>
      <c r="X99" s="140"/>
      <c r="Y99" s="140"/>
      <c r="Z99" s="140"/>
    </row>
    <row r="100" spans="2:26" s="81" customFormat="1">
      <c r="B100" s="439" t="s">
        <v>342</v>
      </c>
      <c r="C100" s="347"/>
      <c r="D100" s="347"/>
      <c r="E100" s="347"/>
      <c r="F100" s="347"/>
      <c r="G100" s="348"/>
      <c r="H100" s="282"/>
      <c r="W100" s="140"/>
      <c r="X100" s="140"/>
      <c r="Y100" s="140"/>
      <c r="Z100" s="140"/>
    </row>
    <row r="101" spans="2:26" s="81" customFormat="1">
      <c r="B101" s="349" t="s">
        <v>282</v>
      </c>
      <c r="C101" s="350">
        <v>16</v>
      </c>
      <c r="D101" s="350">
        <v>21</v>
      </c>
      <c r="E101" s="350">
        <v>2</v>
      </c>
      <c r="F101" s="350">
        <v>5</v>
      </c>
      <c r="G101" s="351">
        <v>1</v>
      </c>
      <c r="H101" s="282"/>
      <c r="W101" s="140"/>
      <c r="X101" s="140"/>
      <c r="Y101" s="140"/>
      <c r="Z101" s="140"/>
    </row>
    <row r="102" spans="2:26" s="81" customFormat="1">
      <c r="B102" s="345" t="s">
        <v>283</v>
      </c>
      <c r="C102" s="352">
        <v>25</v>
      </c>
      <c r="D102" s="352">
        <v>10</v>
      </c>
      <c r="E102" s="352">
        <v>2</v>
      </c>
      <c r="F102" s="352">
        <v>3</v>
      </c>
      <c r="G102" s="346">
        <v>0</v>
      </c>
      <c r="H102" s="282"/>
      <c r="W102" s="140"/>
      <c r="X102" s="140"/>
      <c r="Y102" s="140"/>
      <c r="Z102" s="140"/>
    </row>
    <row r="103" spans="2:26" s="81" customFormat="1" ht="25.5">
      <c r="B103" s="439" t="s">
        <v>343</v>
      </c>
      <c r="C103" s="347"/>
      <c r="D103" s="347"/>
      <c r="E103" s="347"/>
      <c r="F103" s="347"/>
      <c r="G103" s="348"/>
      <c r="H103" s="282"/>
      <c r="W103" s="140"/>
      <c r="X103" s="140"/>
      <c r="Y103" s="140"/>
      <c r="Z103" s="140"/>
    </row>
    <row r="104" spans="2:26" s="81" customFormat="1">
      <c r="B104" s="349" t="s">
        <v>282</v>
      </c>
      <c r="C104" s="350">
        <v>16</v>
      </c>
      <c r="D104" s="350">
        <v>18</v>
      </c>
      <c r="E104" s="350">
        <v>1</v>
      </c>
      <c r="F104" s="350">
        <v>4</v>
      </c>
      <c r="G104" s="351">
        <v>1</v>
      </c>
      <c r="H104" s="282"/>
      <c r="W104" s="140"/>
      <c r="X104" s="140"/>
      <c r="Y104" s="140"/>
      <c r="Z104" s="140"/>
    </row>
    <row r="105" spans="2:26" s="81" customFormat="1">
      <c r="B105" s="345" t="s">
        <v>283</v>
      </c>
      <c r="C105" s="352">
        <v>25</v>
      </c>
      <c r="D105" s="352">
        <v>5</v>
      </c>
      <c r="E105" s="352">
        <v>0</v>
      </c>
      <c r="F105" s="352">
        <v>3</v>
      </c>
      <c r="G105" s="346">
        <v>0</v>
      </c>
      <c r="H105" s="282"/>
      <c r="W105" s="140"/>
      <c r="X105" s="140"/>
      <c r="Y105" s="140"/>
      <c r="Z105" s="140"/>
    </row>
    <row r="106" spans="2:26" s="81" customFormat="1" ht="38.25">
      <c r="B106" s="439" t="s">
        <v>344</v>
      </c>
      <c r="C106" s="347"/>
      <c r="D106" s="347"/>
      <c r="E106" s="347"/>
      <c r="F106" s="347"/>
      <c r="G106" s="348"/>
      <c r="H106" s="282"/>
      <c r="W106" s="140"/>
      <c r="X106" s="140"/>
      <c r="Y106" s="140"/>
      <c r="Z106" s="140"/>
    </row>
    <row r="107" spans="2:26" s="81" customFormat="1">
      <c r="B107" s="349" t="s">
        <v>282</v>
      </c>
      <c r="C107" s="350">
        <v>16</v>
      </c>
      <c r="D107" s="350">
        <v>13</v>
      </c>
      <c r="E107" s="350">
        <v>0</v>
      </c>
      <c r="F107" s="350">
        <v>4</v>
      </c>
      <c r="G107" s="351">
        <v>2</v>
      </c>
      <c r="H107" s="282"/>
      <c r="W107" s="140"/>
      <c r="X107" s="140"/>
      <c r="Y107" s="140"/>
      <c r="Z107" s="140"/>
    </row>
    <row r="108" spans="2:26" s="81" customFormat="1">
      <c r="B108" s="345" t="s">
        <v>283</v>
      </c>
      <c r="C108" s="352">
        <v>25</v>
      </c>
      <c r="D108" s="352">
        <v>6</v>
      </c>
      <c r="E108" s="352">
        <v>1</v>
      </c>
      <c r="F108" s="352">
        <v>3</v>
      </c>
      <c r="G108" s="346">
        <v>0</v>
      </c>
      <c r="H108" s="282"/>
      <c r="W108" s="140"/>
      <c r="X108" s="140"/>
      <c r="Y108" s="140"/>
      <c r="Z108" s="140"/>
    </row>
    <row r="109" spans="2:26" s="81" customFormat="1">
      <c r="B109" s="439" t="s">
        <v>345</v>
      </c>
      <c r="C109" s="347"/>
      <c r="D109" s="347"/>
      <c r="E109" s="347"/>
      <c r="F109" s="347"/>
      <c r="G109" s="348"/>
      <c r="H109" s="340"/>
      <c r="W109" s="140"/>
      <c r="X109" s="140"/>
      <c r="Y109" s="140"/>
      <c r="Z109" s="140"/>
    </row>
    <row r="110" spans="2:26" s="81" customFormat="1">
      <c r="B110" s="349" t="s">
        <v>282</v>
      </c>
      <c r="C110" s="353">
        <v>1</v>
      </c>
      <c r="D110" s="353">
        <v>0.85699999999999998</v>
      </c>
      <c r="E110" s="353">
        <v>0.5</v>
      </c>
      <c r="F110" s="353">
        <v>0.8</v>
      </c>
      <c r="G110" s="353">
        <v>1</v>
      </c>
      <c r="H110" s="340"/>
      <c r="I110" s="142"/>
      <c r="W110" s="140"/>
      <c r="X110" s="140"/>
      <c r="Y110" s="140"/>
      <c r="Z110" s="140"/>
    </row>
    <row r="111" spans="2:26" s="81" customFormat="1">
      <c r="B111" s="345" t="s">
        <v>283</v>
      </c>
      <c r="C111" s="354">
        <v>1</v>
      </c>
      <c r="D111" s="354">
        <v>0.5</v>
      </c>
      <c r="E111" s="354">
        <v>0</v>
      </c>
      <c r="F111" s="354">
        <v>1</v>
      </c>
      <c r="G111" s="346" t="s">
        <v>194</v>
      </c>
      <c r="H111" s="340"/>
      <c r="I111" s="142"/>
      <c r="W111" s="140"/>
      <c r="X111" s="140"/>
      <c r="Y111" s="140"/>
      <c r="Z111" s="140"/>
    </row>
    <row r="112" spans="2:26" s="81" customFormat="1">
      <c r="B112" s="439" t="s">
        <v>346</v>
      </c>
      <c r="C112" s="347"/>
      <c r="D112" s="347"/>
      <c r="E112" s="347"/>
      <c r="F112" s="347"/>
      <c r="G112" s="348"/>
      <c r="H112" s="340"/>
      <c r="W112" s="140"/>
      <c r="X112" s="140"/>
      <c r="Y112" s="140"/>
      <c r="Z112" s="140"/>
    </row>
    <row r="113" spans="2:26" s="81" customFormat="1">
      <c r="B113" s="349" t="s">
        <v>282</v>
      </c>
      <c r="C113" s="353">
        <v>1</v>
      </c>
      <c r="D113" s="353">
        <v>1</v>
      </c>
      <c r="E113" s="353">
        <v>0.5</v>
      </c>
      <c r="F113" s="353">
        <v>1</v>
      </c>
      <c r="G113" s="353">
        <v>1</v>
      </c>
      <c r="H113" s="340"/>
      <c r="W113" s="140"/>
      <c r="X113" s="140"/>
      <c r="Y113" s="140"/>
      <c r="Z113" s="140"/>
    </row>
    <row r="114" spans="2:26" s="81" customFormat="1">
      <c r="B114" s="240" t="s">
        <v>283</v>
      </c>
      <c r="C114" s="355">
        <v>1</v>
      </c>
      <c r="D114" s="355">
        <v>0.75</v>
      </c>
      <c r="E114" s="355">
        <v>0</v>
      </c>
      <c r="F114" s="355">
        <v>1</v>
      </c>
      <c r="G114" s="128" t="s">
        <v>194</v>
      </c>
      <c r="H114" s="340"/>
      <c r="W114" s="140"/>
      <c r="X114" s="140"/>
      <c r="Y114" s="140"/>
      <c r="Z114" s="140"/>
    </row>
    <row r="115" spans="2:26" s="81" customFormat="1">
      <c r="B115" s="477" t="s">
        <v>347</v>
      </c>
      <c r="C115" s="477"/>
      <c r="D115" s="477"/>
      <c r="E115" s="477"/>
      <c r="F115" s="477"/>
      <c r="G115" s="477"/>
      <c r="H115" s="477"/>
      <c r="W115" s="140"/>
      <c r="X115" s="140"/>
      <c r="Y115" s="140"/>
      <c r="Z115" s="140"/>
    </row>
    <row r="116" spans="2:26" s="81" customFormat="1">
      <c r="B116" s="308"/>
      <c r="C116" s="308"/>
      <c r="D116" s="308"/>
      <c r="E116" s="308"/>
      <c r="F116" s="308"/>
      <c r="G116" s="308"/>
      <c r="H116" s="308"/>
      <c r="W116" s="140"/>
      <c r="X116" s="140"/>
      <c r="Y116" s="140"/>
      <c r="Z116" s="140"/>
    </row>
    <row r="117" spans="2:26" s="81" customFormat="1" ht="27">
      <c r="B117" s="313" t="s">
        <v>348</v>
      </c>
      <c r="C117" s="281" t="s">
        <v>187</v>
      </c>
      <c r="D117" s="281" t="s">
        <v>188</v>
      </c>
      <c r="E117" s="281" t="s">
        <v>189</v>
      </c>
      <c r="F117" s="281" t="s">
        <v>190</v>
      </c>
      <c r="G117" s="281" t="s">
        <v>191</v>
      </c>
      <c r="I117" s="142"/>
      <c r="W117" s="140"/>
      <c r="X117" s="140"/>
      <c r="Y117" s="140"/>
      <c r="Z117" s="140"/>
    </row>
    <row r="118" spans="2:26" s="81" customFormat="1">
      <c r="B118" s="93" t="s">
        <v>282</v>
      </c>
      <c r="C118" s="356">
        <v>33.5</v>
      </c>
      <c r="D118" s="64" t="s">
        <v>349</v>
      </c>
      <c r="E118" s="64" t="s">
        <v>349</v>
      </c>
      <c r="F118" s="356">
        <v>5.01</v>
      </c>
      <c r="G118" s="64" t="s">
        <v>349</v>
      </c>
      <c r="I118" s="142"/>
      <c r="W118" s="140"/>
      <c r="X118" s="140"/>
      <c r="Y118" s="140"/>
      <c r="Z118" s="140"/>
    </row>
    <row r="119" spans="2:26" s="81" customFormat="1">
      <c r="B119" s="93" t="s">
        <v>283</v>
      </c>
      <c r="C119" s="356">
        <v>28.58</v>
      </c>
      <c r="D119" s="64" t="s">
        <v>349</v>
      </c>
      <c r="E119" s="64" t="s">
        <v>349</v>
      </c>
      <c r="F119" s="356">
        <v>6.21</v>
      </c>
      <c r="G119" s="64" t="s">
        <v>349</v>
      </c>
      <c r="W119" s="140"/>
      <c r="X119" s="140"/>
      <c r="Y119" s="140"/>
      <c r="Z119" s="140"/>
    </row>
    <row r="120" spans="2:26" s="81" customFormat="1">
      <c r="B120" s="93" t="s">
        <v>350</v>
      </c>
      <c r="C120" s="357" t="s">
        <v>194</v>
      </c>
      <c r="D120" s="64" t="s">
        <v>349</v>
      </c>
      <c r="E120" s="356">
        <v>20</v>
      </c>
      <c r="F120" s="357" t="s">
        <v>194</v>
      </c>
      <c r="G120" s="358">
        <v>23</v>
      </c>
      <c r="I120" s="359"/>
      <c r="W120" s="140"/>
      <c r="X120" s="140"/>
      <c r="Y120" s="140"/>
      <c r="Z120" s="140"/>
    </row>
    <row r="121" spans="2:26" s="81" customFormat="1">
      <c r="B121" s="93" t="s">
        <v>351</v>
      </c>
      <c r="C121" s="356">
        <v>25.62</v>
      </c>
      <c r="D121" s="64" t="s">
        <v>349</v>
      </c>
      <c r="E121" s="64" t="s">
        <v>349</v>
      </c>
      <c r="F121" s="357" t="s">
        <v>194</v>
      </c>
      <c r="G121" s="128" t="s">
        <v>349</v>
      </c>
      <c r="W121" s="140"/>
      <c r="X121" s="140"/>
      <c r="Y121" s="140"/>
      <c r="Z121" s="140"/>
    </row>
    <row r="122" spans="2:26" s="81" customFormat="1">
      <c r="B122" s="93" t="s">
        <v>352</v>
      </c>
      <c r="C122" s="356">
        <v>30.24</v>
      </c>
      <c r="D122" s="64" t="s">
        <v>349</v>
      </c>
      <c r="E122" s="64" t="s">
        <v>349</v>
      </c>
      <c r="F122" s="357" t="s">
        <v>194</v>
      </c>
      <c r="G122" s="128" t="s">
        <v>349</v>
      </c>
      <c r="W122" s="140"/>
      <c r="X122" s="140"/>
      <c r="Y122" s="140"/>
      <c r="Z122" s="140"/>
    </row>
    <row r="123" spans="2:26" s="81" customFormat="1">
      <c r="B123" s="93" t="s">
        <v>353</v>
      </c>
      <c r="C123" s="357" t="s">
        <v>194</v>
      </c>
      <c r="D123" s="64" t="s">
        <v>349</v>
      </c>
      <c r="E123" s="64" t="s">
        <v>349</v>
      </c>
      <c r="F123" s="356">
        <v>5.59</v>
      </c>
      <c r="G123" s="358">
        <v>23</v>
      </c>
      <c r="W123" s="140"/>
      <c r="X123" s="140"/>
      <c r="Y123" s="140"/>
      <c r="Z123" s="140"/>
    </row>
    <row r="124" spans="2:26" s="81" customFormat="1" ht="16.5" customHeight="1">
      <c r="B124" s="460" t="s">
        <v>354</v>
      </c>
      <c r="C124" s="460"/>
      <c r="D124" s="460"/>
      <c r="E124" s="460"/>
      <c r="F124" s="460"/>
      <c r="G124" s="460"/>
      <c r="H124" s="460"/>
      <c r="W124" s="140"/>
      <c r="X124" s="140"/>
      <c r="Y124" s="140"/>
      <c r="Z124" s="140"/>
    </row>
    <row r="125" spans="2:26" s="81" customFormat="1">
      <c r="B125" s="459" t="s">
        <v>355</v>
      </c>
      <c r="C125" s="459"/>
      <c r="D125" s="459"/>
      <c r="E125" s="459"/>
      <c r="F125" s="459"/>
      <c r="G125" s="459"/>
      <c r="H125" s="343"/>
      <c r="I125" s="288"/>
      <c r="W125" s="140"/>
      <c r="X125" s="140"/>
      <c r="Y125" s="140"/>
      <c r="Z125" s="140"/>
    </row>
    <row r="126" spans="2:26" s="81" customFormat="1">
      <c r="B126" s="327"/>
      <c r="C126" s="340"/>
      <c r="D126" s="340"/>
      <c r="E126" s="340"/>
      <c r="F126" s="340"/>
      <c r="G126" s="340"/>
      <c r="H126" s="340"/>
      <c r="I126" s="288"/>
      <c r="W126" s="140"/>
      <c r="X126" s="140"/>
      <c r="Y126" s="140"/>
      <c r="Z126" s="140"/>
    </row>
    <row r="127" spans="2:26" s="81" customFormat="1" ht="27">
      <c r="B127" s="313" t="s">
        <v>356</v>
      </c>
      <c r="C127" s="281" t="s">
        <v>187</v>
      </c>
      <c r="D127" s="281" t="s">
        <v>188</v>
      </c>
      <c r="E127" s="281" t="s">
        <v>189</v>
      </c>
      <c r="F127" s="281" t="s">
        <v>190</v>
      </c>
      <c r="G127" s="360" t="s">
        <v>191</v>
      </c>
      <c r="H127" s="361"/>
      <c r="I127" s="362"/>
      <c r="W127" s="140"/>
      <c r="X127" s="140"/>
      <c r="Y127" s="140"/>
      <c r="Z127" s="140"/>
    </row>
    <row r="128" spans="2:26" s="81" customFormat="1">
      <c r="B128" s="93" t="s">
        <v>357</v>
      </c>
      <c r="C128" s="155" t="s">
        <v>205</v>
      </c>
      <c r="D128" s="155" t="s">
        <v>309</v>
      </c>
      <c r="E128" s="155" t="s">
        <v>205</v>
      </c>
      <c r="F128" s="317" t="s">
        <v>205</v>
      </c>
      <c r="G128" s="155" t="s">
        <v>194</v>
      </c>
      <c r="H128" s="361"/>
      <c r="I128" s="362"/>
      <c r="W128" s="140"/>
      <c r="X128" s="140"/>
      <c r="Y128" s="140"/>
      <c r="Z128" s="140"/>
    </row>
    <row r="129" spans="2:26">
      <c r="B129" s="93" t="s">
        <v>358</v>
      </c>
      <c r="C129" s="155" t="s">
        <v>205</v>
      </c>
      <c r="D129" s="155" t="s">
        <v>309</v>
      </c>
      <c r="E129" s="155" t="s">
        <v>205</v>
      </c>
      <c r="F129" s="363" t="s">
        <v>205</v>
      </c>
      <c r="G129" s="155" t="s">
        <v>194</v>
      </c>
    </row>
    <row r="130" spans="2:26">
      <c r="B130" s="93" t="s">
        <v>359</v>
      </c>
      <c r="C130" s="155" t="s">
        <v>205</v>
      </c>
      <c r="D130" s="155" t="s">
        <v>205</v>
      </c>
      <c r="E130" s="155" t="s">
        <v>205</v>
      </c>
      <c r="F130" s="317" t="s">
        <v>205</v>
      </c>
      <c r="G130" s="155" t="s">
        <v>205</v>
      </c>
    </row>
    <row r="131" spans="2:26" s="81" customFormat="1">
      <c r="B131" s="93" t="s">
        <v>360</v>
      </c>
      <c r="C131" s="155" t="s">
        <v>205</v>
      </c>
      <c r="D131" s="155" t="s">
        <v>205</v>
      </c>
      <c r="E131" s="155" t="s">
        <v>205</v>
      </c>
      <c r="F131" s="317" t="s">
        <v>205</v>
      </c>
      <c r="G131" s="155" t="s">
        <v>194</v>
      </c>
      <c r="H131" s="340"/>
      <c r="W131" s="140"/>
      <c r="X131" s="140"/>
      <c r="Y131" s="140"/>
      <c r="Z131" s="140"/>
    </row>
    <row r="132" spans="2:26" ht="25.5" customHeight="1">
      <c r="B132" s="264" t="s">
        <v>361</v>
      </c>
      <c r="C132" s="155" t="s">
        <v>205</v>
      </c>
      <c r="D132" s="155" t="s">
        <v>205</v>
      </c>
      <c r="E132" s="155" t="s">
        <v>205</v>
      </c>
      <c r="F132" s="317" t="s">
        <v>205</v>
      </c>
      <c r="G132" s="155" t="s">
        <v>194</v>
      </c>
    </row>
    <row r="133" spans="2:26" ht="18.75" customHeight="1">
      <c r="B133" s="459" t="s">
        <v>362</v>
      </c>
      <c r="C133" s="459"/>
      <c r="D133" s="459"/>
      <c r="E133" s="459"/>
      <c r="F133" s="459"/>
      <c r="G133" s="459"/>
      <c r="H133" s="343"/>
    </row>
    <row r="134" spans="2:26">
      <c r="B134" s="364"/>
      <c r="C134" s="364"/>
      <c r="D134" s="364"/>
      <c r="E134" s="364"/>
      <c r="F134" s="364"/>
      <c r="G134" s="364"/>
    </row>
    <row r="135" spans="2:26" ht="27">
      <c r="B135" s="313" t="s">
        <v>363</v>
      </c>
      <c r="C135" s="281" t="s">
        <v>187</v>
      </c>
      <c r="D135" s="281" t="s">
        <v>188</v>
      </c>
      <c r="E135" s="281" t="s">
        <v>189</v>
      </c>
      <c r="F135" s="281" t="s">
        <v>190</v>
      </c>
      <c r="G135" s="281" t="s">
        <v>191</v>
      </c>
      <c r="H135" s="344"/>
    </row>
    <row r="136" spans="2:26">
      <c r="B136" s="93" t="s">
        <v>282</v>
      </c>
      <c r="C136" s="311">
        <v>1</v>
      </c>
      <c r="D136" s="311">
        <v>0.98</v>
      </c>
      <c r="E136" s="311">
        <v>1</v>
      </c>
      <c r="F136" s="311">
        <v>1</v>
      </c>
      <c r="G136" s="365">
        <v>1</v>
      </c>
    </row>
    <row r="137" spans="2:26">
      <c r="B137" s="93" t="s">
        <v>283</v>
      </c>
      <c r="C137" s="311">
        <v>1</v>
      </c>
      <c r="D137" s="311">
        <v>0.91</v>
      </c>
      <c r="E137" s="311">
        <v>1</v>
      </c>
      <c r="F137" s="311">
        <v>1</v>
      </c>
      <c r="G137" s="365">
        <v>1</v>
      </c>
    </row>
    <row r="138" spans="2:26">
      <c r="B138" s="93" t="s">
        <v>351</v>
      </c>
      <c r="C138" s="311">
        <v>1</v>
      </c>
      <c r="D138" s="311">
        <v>1</v>
      </c>
      <c r="E138" s="311">
        <v>1</v>
      </c>
      <c r="F138" s="311">
        <v>1</v>
      </c>
      <c r="G138" s="365">
        <v>1</v>
      </c>
    </row>
    <row r="139" spans="2:26">
      <c r="B139" s="93" t="s">
        <v>352</v>
      </c>
      <c r="C139" s="311">
        <v>1</v>
      </c>
      <c r="D139" s="311">
        <v>0.96</v>
      </c>
      <c r="E139" s="311">
        <v>1</v>
      </c>
      <c r="F139" s="311">
        <v>1</v>
      </c>
      <c r="G139" s="365">
        <v>1</v>
      </c>
    </row>
    <row r="140" spans="2:26" ht="17.25" customHeight="1">
      <c r="B140" s="459" t="s">
        <v>364</v>
      </c>
      <c r="C140" s="459"/>
      <c r="D140" s="459"/>
      <c r="E140" s="459"/>
      <c r="F140" s="459"/>
      <c r="G140" s="459"/>
      <c r="H140" s="343"/>
    </row>
    <row r="141" spans="2:26">
      <c r="B141" s="341"/>
    </row>
    <row r="142" spans="2:26" ht="14.25">
      <c r="B142" s="313" t="s">
        <v>365</v>
      </c>
      <c r="C142" s="475" t="s">
        <v>199</v>
      </c>
      <c r="D142" s="475"/>
    </row>
    <row r="143" spans="2:26">
      <c r="B143" s="76" t="s">
        <v>366</v>
      </c>
      <c r="C143" s="155" t="s">
        <v>367</v>
      </c>
      <c r="D143" s="155" t="s">
        <v>368</v>
      </c>
    </row>
    <row r="144" spans="2:26">
      <c r="B144" s="88" t="s">
        <v>369</v>
      </c>
      <c r="C144" s="266">
        <v>0.89887704335465535</v>
      </c>
      <c r="D144" s="155">
        <v>1</v>
      </c>
    </row>
    <row r="145" spans="1:26">
      <c r="B145" s="88" t="s">
        <v>370</v>
      </c>
      <c r="C145" s="266">
        <v>0.90061097223099629</v>
      </c>
      <c r="D145" s="155">
        <v>1</v>
      </c>
    </row>
    <row r="146" spans="1:26">
      <c r="B146" s="88" t="s">
        <v>371</v>
      </c>
      <c r="C146" s="266">
        <v>1.1084140523348271</v>
      </c>
      <c r="D146" s="155">
        <v>1</v>
      </c>
    </row>
    <row r="147" spans="1:26">
      <c r="B147" s="459" t="s">
        <v>372</v>
      </c>
      <c r="C147" s="459"/>
      <c r="D147" s="459"/>
      <c r="E147" s="459"/>
      <c r="F147" s="459"/>
      <c r="G147" s="459"/>
      <c r="H147" s="366"/>
    </row>
    <row r="150" spans="1:26">
      <c r="B150" s="327"/>
    </row>
    <row r="151" spans="1:26" s="367" customFormat="1">
      <c r="A151" s="340"/>
      <c r="B151" s="327"/>
      <c r="C151" s="340"/>
      <c r="D151" s="340"/>
      <c r="E151" s="340"/>
      <c r="F151" s="340"/>
      <c r="G151" s="340"/>
      <c r="H151" s="340"/>
      <c r="I151" s="81"/>
      <c r="J151" s="81"/>
      <c r="K151" s="81"/>
      <c r="L151" s="81"/>
      <c r="M151" s="81"/>
      <c r="N151" s="81"/>
      <c r="O151" s="81"/>
      <c r="P151" s="81"/>
      <c r="Q151" s="81"/>
      <c r="R151" s="81"/>
      <c r="S151" s="81"/>
      <c r="T151" s="81"/>
      <c r="U151" s="81"/>
      <c r="V151" s="81"/>
      <c r="W151" s="140"/>
      <c r="X151" s="140"/>
      <c r="Y151" s="140"/>
      <c r="Z151" s="140"/>
    </row>
    <row r="152" spans="1:26" s="367" customFormat="1">
      <c r="A152" s="340"/>
      <c r="B152" s="327"/>
      <c r="C152" s="340"/>
      <c r="D152" s="340"/>
      <c r="E152" s="340"/>
      <c r="F152" s="340"/>
      <c r="G152" s="340"/>
      <c r="H152" s="340"/>
      <c r="I152" s="81"/>
      <c r="J152" s="81"/>
      <c r="K152" s="81"/>
      <c r="L152" s="81"/>
      <c r="M152" s="81"/>
      <c r="N152" s="81"/>
      <c r="O152" s="81"/>
      <c r="P152" s="81"/>
      <c r="Q152" s="81"/>
      <c r="R152" s="81"/>
      <c r="S152" s="81"/>
      <c r="T152" s="81"/>
      <c r="U152" s="81"/>
      <c r="V152" s="81"/>
      <c r="W152" s="140"/>
      <c r="X152" s="140"/>
      <c r="Y152" s="140"/>
      <c r="Z152" s="140"/>
    </row>
    <row r="153" spans="1:26" s="367" customFormat="1">
      <c r="A153" s="340"/>
      <c r="B153" s="81"/>
      <c r="C153" s="340"/>
      <c r="D153" s="340"/>
      <c r="E153" s="340"/>
      <c r="F153" s="340"/>
      <c r="G153" s="340"/>
      <c r="H153" s="340"/>
      <c r="I153" s="81"/>
      <c r="J153" s="81"/>
      <c r="K153" s="81"/>
      <c r="L153" s="81"/>
      <c r="M153" s="81"/>
      <c r="N153" s="81"/>
      <c r="O153" s="81"/>
      <c r="P153" s="81"/>
      <c r="Q153" s="81"/>
      <c r="R153" s="81"/>
      <c r="S153" s="81"/>
      <c r="T153" s="81"/>
      <c r="U153" s="81"/>
      <c r="V153" s="81"/>
      <c r="W153" s="140"/>
      <c r="X153" s="140"/>
      <c r="Y153" s="140"/>
      <c r="Z153" s="140"/>
    </row>
    <row r="154" spans="1:26" s="367" customFormat="1">
      <c r="A154" s="340"/>
      <c r="B154" s="81"/>
      <c r="C154" s="340"/>
      <c r="D154" s="340"/>
      <c r="E154" s="340"/>
      <c r="F154" s="340"/>
      <c r="G154" s="340"/>
      <c r="H154" s="340"/>
      <c r="I154" s="81"/>
      <c r="J154" s="81"/>
      <c r="K154" s="81"/>
      <c r="L154" s="81"/>
      <c r="M154" s="81"/>
      <c r="N154" s="81"/>
      <c r="O154" s="81"/>
      <c r="P154" s="81"/>
      <c r="Q154" s="81"/>
      <c r="R154" s="81"/>
      <c r="S154" s="81"/>
      <c r="T154" s="81"/>
      <c r="U154" s="81"/>
      <c r="V154" s="81"/>
      <c r="W154" s="140"/>
      <c r="X154" s="140"/>
      <c r="Y154" s="140"/>
      <c r="Z154" s="140"/>
    </row>
    <row r="155" spans="1:26" s="367" customFormat="1">
      <c r="A155" s="340"/>
      <c r="B155" s="81"/>
      <c r="C155" s="340"/>
      <c r="D155" s="340"/>
      <c r="E155" s="340"/>
      <c r="F155" s="340"/>
      <c r="G155" s="340"/>
      <c r="H155" s="340"/>
      <c r="I155" s="81"/>
      <c r="J155" s="81"/>
      <c r="K155" s="81"/>
      <c r="L155" s="81"/>
      <c r="M155" s="81"/>
      <c r="N155" s="81"/>
      <c r="O155" s="81"/>
      <c r="P155" s="81"/>
      <c r="Q155" s="81"/>
      <c r="R155" s="81"/>
      <c r="S155" s="81"/>
      <c r="T155" s="81"/>
      <c r="U155" s="81"/>
      <c r="V155" s="81"/>
      <c r="W155" s="140"/>
      <c r="X155" s="140"/>
      <c r="Y155" s="140"/>
      <c r="Z155" s="140"/>
    </row>
    <row r="156" spans="1:26" s="367" customFormat="1">
      <c r="A156" s="340"/>
      <c r="B156" s="81"/>
      <c r="C156" s="340"/>
      <c r="D156" s="340"/>
      <c r="E156" s="340"/>
      <c r="F156" s="340"/>
      <c r="G156" s="340"/>
      <c r="H156" s="340"/>
      <c r="I156" s="81"/>
      <c r="J156" s="81"/>
      <c r="K156" s="81"/>
      <c r="L156" s="81"/>
      <c r="M156" s="81"/>
      <c r="N156" s="81"/>
      <c r="O156" s="81"/>
      <c r="P156" s="81"/>
      <c r="Q156" s="81"/>
      <c r="R156" s="81"/>
      <c r="S156" s="81"/>
      <c r="T156" s="81"/>
      <c r="U156" s="81"/>
      <c r="V156" s="81"/>
      <c r="W156" s="140"/>
      <c r="X156" s="140"/>
      <c r="Y156" s="140"/>
      <c r="Z156" s="140"/>
    </row>
    <row r="157" spans="1:26" s="367" customFormat="1">
      <c r="A157" s="340"/>
      <c r="B157" s="81"/>
      <c r="C157" s="340"/>
      <c r="D157" s="340"/>
      <c r="E157" s="340"/>
      <c r="F157" s="340"/>
      <c r="G157" s="340"/>
      <c r="H157" s="340"/>
      <c r="I157" s="81"/>
      <c r="J157" s="81"/>
      <c r="K157" s="81"/>
      <c r="L157" s="81"/>
      <c r="M157" s="81"/>
      <c r="N157" s="81"/>
      <c r="O157" s="81"/>
      <c r="P157" s="81"/>
      <c r="Q157" s="81"/>
      <c r="R157" s="81"/>
      <c r="S157" s="81"/>
      <c r="T157" s="81"/>
      <c r="U157" s="81"/>
      <c r="V157" s="81"/>
      <c r="W157" s="140"/>
      <c r="X157" s="140"/>
      <c r="Y157" s="140"/>
      <c r="Z157" s="140"/>
    </row>
    <row r="158" spans="1:26" s="367" customFormat="1">
      <c r="A158" s="340"/>
      <c r="B158" s="81"/>
      <c r="C158" s="340"/>
      <c r="D158" s="340"/>
      <c r="E158" s="340"/>
      <c r="F158" s="340"/>
      <c r="G158" s="340"/>
      <c r="H158" s="340"/>
      <c r="I158" s="81"/>
      <c r="J158" s="81"/>
      <c r="K158" s="81"/>
      <c r="L158" s="81"/>
      <c r="M158" s="81"/>
      <c r="N158" s="81"/>
      <c r="O158" s="81"/>
      <c r="P158" s="81"/>
      <c r="Q158" s="81"/>
      <c r="R158" s="81"/>
      <c r="S158" s="81"/>
      <c r="T158" s="81"/>
      <c r="U158" s="81"/>
      <c r="V158" s="81"/>
      <c r="W158" s="140"/>
      <c r="X158" s="140"/>
      <c r="Y158" s="140"/>
      <c r="Z158" s="140"/>
    </row>
    <row r="159" spans="1:26" s="367" customFormat="1">
      <c r="A159" s="340"/>
      <c r="B159" s="81"/>
      <c r="C159" s="340"/>
      <c r="D159" s="340"/>
      <c r="E159" s="340"/>
      <c r="F159" s="340"/>
      <c r="G159" s="340"/>
      <c r="H159" s="340"/>
      <c r="I159" s="81"/>
      <c r="J159" s="81"/>
      <c r="K159" s="81"/>
      <c r="L159" s="81"/>
      <c r="M159" s="81"/>
      <c r="N159" s="81"/>
      <c r="O159" s="81"/>
      <c r="P159" s="81"/>
      <c r="Q159" s="81"/>
      <c r="R159" s="81"/>
      <c r="S159" s="81"/>
      <c r="T159" s="81"/>
      <c r="U159" s="81"/>
      <c r="V159" s="81"/>
      <c r="W159" s="140"/>
      <c r="X159" s="140"/>
      <c r="Y159" s="140"/>
      <c r="Z159" s="140"/>
    </row>
  </sheetData>
  <sheetProtection algorithmName="SHA-512" hashValue="9qBGggajkujQfrX9+V7k3s1VH1U54VDi4Ah2xLuMMB6QAu33Yeb0Vh9NM562+vrPJ0ck8GAas6maHYkHeDHdcA==" saltValue="NkYIUGIF3UZE/VBnHVWApg==" spinCount="100000" sheet="1" objects="1" scenarios="1"/>
  <mergeCells count="22">
    <mergeCell ref="C142:D142"/>
    <mergeCell ref="B147:G147"/>
    <mergeCell ref="B34:H34"/>
    <mergeCell ref="B115:H115"/>
    <mergeCell ref="B124:H124"/>
    <mergeCell ref="B125:G125"/>
    <mergeCell ref="B140:G140"/>
    <mergeCell ref="B133:G133"/>
    <mergeCell ref="B83:H83"/>
    <mergeCell ref="B57:H57"/>
    <mergeCell ref="B41:G41"/>
    <mergeCell ref="B42:G42"/>
    <mergeCell ref="B43:G43"/>
    <mergeCell ref="B82:H82"/>
    <mergeCell ref="L13:Z13"/>
    <mergeCell ref="B14:H14"/>
    <mergeCell ref="B15:H15"/>
    <mergeCell ref="B29:H29"/>
    <mergeCell ref="B30:H30"/>
    <mergeCell ref="L30:X30"/>
    <mergeCell ref="H17:H18"/>
    <mergeCell ref="H23:H24"/>
  </mergeCells>
  <pageMargins left="0.7" right="0.7" top="0.75" bottom="0.75" header="0.3" footer="0.3"/>
  <pageSetup scale="90" fitToWidth="0"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3C79-9D73-4927-B101-6A6A54D96430}">
  <sheetPr codeName="Sheet8">
    <tabColor rgb="FF25323A"/>
  </sheetPr>
  <dimension ref="A1:U55"/>
  <sheetViews>
    <sheetView zoomScale="115" zoomScaleNormal="115" workbookViewId="0">
      <pane xSplit="2" ySplit="2" topLeftCell="C31" activePane="bottomRight" state="frozen"/>
      <selection pane="bottomRight" activeCell="H21" sqref="H21"/>
      <selection pane="bottomLeft" activeCell="H21" sqref="H21"/>
      <selection pane="topRight" activeCell="H21" sqref="H21"/>
    </sheetView>
  </sheetViews>
  <sheetFormatPr defaultColWidth="8.42578125" defaultRowHeight="12.75"/>
  <cols>
    <col min="1" max="1" width="4.140625" style="237" customWidth="1"/>
    <col min="2" max="2" width="47" style="277" customWidth="1"/>
    <col min="3" max="5" width="17.140625" style="237" customWidth="1"/>
    <col min="6" max="6" width="16.5703125" style="237" customWidth="1"/>
    <col min="7" max="7" width="17.140625" style="237" customWidth="1"/>
    <col min="8" max="8" width="13" style="275" customWidth="1"/>
    <col min="9" max="21" width="8.42578125" style="237"/>
    <col min="22" max="16384" width="8.42578125" style="239"/>
  </cols>
  <sheetData>
    <row r="1" spans="2:10" s="66" customFormat="1">
      <c r="B1" s="145"/>
    </row>
    <row r="2" spans="2:10" s="66" customFormat="1">
      <c r="B2" s="146" t="s">
        <v>185</v>
      </c>
      <c r="C2" s="68"/>
      <c r="D2" s="68"/>
      <c r="E2" s="68"/>
      <c r="F2" s="147"/>
      <c r="G2" s="232"/>
      <c r="H2" s="67"/>
    </row>
    <row r="3" spans="2:10" s="73" customFormat="1" ht="12.75" customHeight="1">
      <c r="B3" s="233"/>
      <c r="C3" s="234"/>
      <c r="D3" s="234"/>
      <c r="E3" s="234"/>
      <c r="F3" s="234"/>
      <c r="G3" s="235"/>
      <c r="H3" s="149"/>
    </row>
    <row r="4" spans="2:10" s="73" customFormat="1" ht="25.5">
      <c r="B4" s="236" t="s">
        <v>373</v>
      </c>
      <c r="C4" s="138" t="s">
        <v>187</v>
      </c>
      <c r="D4" s="138" t="s">
        <v>188</v>
      </c>
      <c r="E4" s="138" t="s">
        <v>189</v>
      </c>
      <c r="F4" s="139" t="s">
        <v>374</v>
      </c>
      <c r="G4" s="139" t="s">
        <v>229</v>
      </c>
      <c r="H4" s="149"/>
    </row>
    <row r="5" spans="2:10">
      <c r="B5" s="485" t="s">
        <v>375</v>
      </c>
      <c r="C5" s="486"/>
      <c r="D5" s="486"/>
      <c r="E5" s="486"/>
      <c r="F5" s="486"/>
      <c r="G5" s="487"/>
      <c r="H5" s="142"/>
      <c r="I5" s="238"/>
      <c r="J5" s="142"/>
    </row>
    <row r="6" spans="2:10">
      <c r="B6" s="240" t="s">
        <v>376</v>
      </c>
      <c r="C6" s="241">
        <v>1438.1</v>
      </c>
      <c r="D6" s="241">
        <v>206946</v>
      </c>
      <c r="E6" s="241">
        <v>1165080.7</v>
      </c>
      <c r="F6" s="241">
        <v>13237.699999999997</v>
      </c>
      <c r="G6" s="241">
        <f>SUM(C6:F6)</f>
        <v>1386702.5</v>
      </c>
      <c r="H6" s="142"/>
      <c r="I6" s="238"/>
      <c r="J6" s="238"/>
    </row>
    <row r="7" spans="2:10">
      <c r="B7" s="240" t="s">
        <v>377</v>
      </c>
      <c r="C7" s="241">
        <v>2796.6</v>
      </c>
      <c r="D7" s="241">
        <v>3350.8</v>
      </c>
      <c r="E7" s="241">
        <v>89164.2</v>
      </c>
      <c r="F7" s="241">
        <v>1727.4</v>
      </c>
      <c r="G7" s="241">
        <f t="shared" ref="G7:G17" si="0">SUM(C7:F7)</f>
        <v>97038.999999999985</v>
      </c>
      <c r="H7" s="142"/>
      <c r="I7" s="238"/>
      <c r="J7" s="238"/>
    </row>
    <row r="8" spans="2:10">
      <c r="B8" s="240" t="s">
        <v>378</v>
      </c>
      <c r="C8" s="241">
        <v>2243885.4</v>
      </c>
      <c r="D8" s="241" t="s">
        <v>379</v>
      </c>
      <c r="E8" s="241" t="s">
        <v>379</v>
      </c>
      <c r="F8" s="242">
        <v>0</v>
      </c>
      <c r="G8" s="241">
        <f t="shared" si="0"/>
        <v>2243885.4</v>
      </c>
      <c r="H8" s="142"/>
      <c r="I8" s="238"/>
      <c r="J8" s="238"/>
    </row>
    <row r="9" spans="2:10">
      <c r="B9" s="240" t="s">
        <v>380</v>
      </c>
      <c r="C9" s="241">
        <v>2239447.4</v>
      </c>
      <c r="D9" s="241" t="s">
        <v>379</v>
      </c>
      <c r="E9" s="241" t="s">
        <v>379</v>
      </c>
      <c r="F9" s="242">
        <v>0</v>
      </c>
      <c r="G9" s="241">
        <f t="shared" si="0"/>
        <v>2239447.4</v>
      </c>
      <c r="H9" s="142"/>
      <c r="I9" s="238"/>
      <c r="J9" s="238"/>
    </row>
    <row r="10" spans="2:10">
      <c r="B10" s="240" t="s">
        <v>381</v>
      </c>
      <c r="C10" s="241">
        <v>127.2</v>
      </c>
      <c r="D10" s="241" t="s">
        <v>379</v>
      </c>
      <c r="E10" s="241" t="s">
        <v>379</v>
      </c>
      <c r="F10" s="242">
        <v>0</v>
      </c>
      <c r="G10" s="241">
        <f t="shared" si="0"/>
        <v>127.2</v>
      </c>
      <c r="H10" s="142"/>
      <c r="I10" s="238"/>
      <c r="J10" s="238"/>
    </row>
    <row r="11" spans="2:10">
      <c r="B11" s="240" t="s">
        <v>382</v>
      </c>
      <c r="C11" s="241">
        <v>55553.2</v>
      </c>
      <c r="D11" s="241" t="s">
        <v>379</v>
      </c>
      <c r="E11" s="241" t="s">
        <v>379</v>
      </c>
      <c r="F11" s="241">
        <v>477.1</v>
      </c>
      <c r="G11" s="241">
        <f>SUM(C11:F11)</f>
        <v>56030.299999999996</v>
      </c>
      <c r="H11" s="142"/>
      <c r="I11" s="238"/>
      <c r="J11" s="238"/>
    </row>
    <row r="12" spans="2:10">
      <c r="B12" s="240" t="s">
        <v>383</v>
      </c>
      <c r="C12" s="241" t="s">
        <v>379</v>
      </c>
      <c r="D12" s="241">
        <v>1530.9</v>
      </c>
      <c r="E12" s="241" t="s">
        <v>379</v>
      </c>
      <c r="F12" s="242">
        <v>0</v>
      </c>
      <c r="G12" s="241">
        <f t="shared" si="0"/>
        <v>1530.9</v>
      </c>
      <c r="H12" s="142"/>
      <c r="I12" s="238"/>
      <c r="J12" s="238"/>
    </row>
    <row r="13" spans="2:10">
      <c r="B13" s="240" t="s">
        <v>384</v>
      </c>
      <c r="C13" s="241">
        <v>59553.9</v>
      </c>
      <c r="D13" s="241">
        <v>4260.6000000000004</v>
      </c>
      <c r="E13" s="241" t="s">
        <v>379</v>
      </c>
      <c r="F13" s="242">
        <v>0</v>
      </c>
      <c r="G13" s="241">
        <f>SUM(C13:F13)</f>
        <v>63814.5</v>
      </c>
      <c r="H13" s="142"/>
      <c r="I13" s="238"/>
      <c r="J13" s="238"/>
    </row>
    <row r="14" spans="2:10">
      <c r="B14" s="240" t="s">
        <v>385</v>
      </c>
      <c r="C14" s="241" t="s">
        <v>379</v>
      </c>
      <c r="D14" s="241">
        <v>33</v>
      </c>
      <c r="E14" s="241">
        <v>55698.7</v>
      </c>
      <c r="F14" s="241">
        <v>547.1</v>
      </c>
      <c r="G14" s="241">
        <f t="shared" si="0"/>
        <v>56278.799999999996</v>
      </c>
      <c r="H14" s="142"/>
      <c r="I14" s="238"/>
      <c r="J14" s="238"/>
    </row>
    <row r="15" spans="2:10">
      <c r="B15" s="240" t="s">
        <v>386</v>
      </c>
      <c r="C15" s="241" t="s">
        <v>379</v>
      </c>
      <c r="D15" s="241">
        <v>63958.3</v>
      </c>
      <c r="E15" s="241" t="s">
        <v>379</v>
      </c>
      <c r="F15" s="241">
        <v>40.700000000000003</v>
      </c>
      <c r="G15" s="241">
        <f>SUM(C15:F15)</f>
        <v>63999</v>
      </c>
      <c r="H15" s="142"/>
      <c r="I15" s="238"/>
      <c r="J15" s="238"/>
    </row>
    <row r="16" spans="2:10">
      <c r="B16" s="243" t="s">
        <v>387</v>
      </c>
      <c r="C16" s="244"/>
      <c r="D16" s="244"/>
      <c r="E16" s="244"/>
      <c r="F16" s="244"/>
      <c r="G16" s="245"/>
      <c r="H16" s="142"/>
      <c r="I16" s="246"/>
      <c r="J16" s="238"/>
    </row>
    <row r="17" spans="2:10">
      <c r="B17" s="240" t="s">
        <v>388</v>
      </c>
      <c r="C17" s="241">
        <v>81620.2</v>
      </c>
      <c r="D17" s="242">
        <v>0</v>
      </c>
      <c r="E17" s="242">
        <v>0</v>
      </c>
      <c r="F17" s="242">
        <v>0</v>
      </c>
      <c r="G17" s="241">
        <f t="shared" si="0"/>
        <v>81620.2</v>
      </c>
      <c r="H17" s="142"/>
      <c r="I17" s="246"/>
      <c r="J17" s="238"/>
    </row>
    <row r="18" spans="2:10">
      <c r="B18" s="116" t="s">
        <v>389</v>
      </c>
      <c r="C18" s="247"/>
      <c r="D18" s="247"/>
      <c r="E18" s="247"/>
      <c r="F18" s="247"/>
      <c r="G18" s="248"/>
      <c r="H18" s="142"/>
      <c r="I18" s="238"/>
      <c r="J18" s="238"/>
    </row>
    <row r="19" spans="2:10">
      <c r="B19" s="240" t="s">
        <v>390</v>
      </c>
      <c r="C19" s="241">
        <v>2387.1</v>
      </c>
      <c r="D19" s="241">
        <v>525946.69999999995</v>
      </c>
      <c r="E19" s="241">
        <v>56696.1</v>
      </c>
      <c r="F19" s="241">
        <v>297.10000000000002</v>
      </c>
      <c r="G19" s="241">
        <f>SUM(C19:F19)</f>
        <v>585326.99999999988</v>
      </c>
      <c r="H19" s="142"/>
      <c r="I19" s="249"/>
      <c r="J19" s="249"/>
    </row>
    <row r="20" spans="2:10">
      <c r="B20" s="250" t="s">
        <v>391</v>
      </c>
      <c r="C20" s="251">
        <f>SUM(C6:C19)</f>
        <v>4686809.1000000006</v>
      </c>
      <c r="D20" s="251">
        <f>SUM(D6:D19)</f>
        <v>806026.29999999993</v>
      </c>
      <c r="E20" s="251">
        <f>SUM(E6:E19)</f>
        <v>1366639.7</v>
      </c>
      <c r="F20" s="251">
        <f>SUM(F6:F19)</f>
        <v>16327.099999999999</v>
      </c>
      <c r="G20" s="251">
        <f>SUM(C20:F20)</f>
        <v>6875802.2000000002</v>
      </c>
      <c r="H20" s="142"/>
      <c r="I20" s="238"/>
      <c r="J20" s="238"/>
    </row>
    <row r="21" spans="2:10" ht="24.95" customHeight="1">
      <c r="B21" s="455" t="s">
        <v>392</v>
      </c>
      <c r="C21" s="455"/>
      <c r="D21" s="455"/>
      <c r="E21" s="455"/>
      <c r="F21" s="455"/>
      <c r="G21" s="455"/>
      <c r="H21" s="252"/>
      <c r="I21" s="238"/>
      <c r="J21" s="238"/>
    </row>
    <row r="22" spans="2:10">
      <c r="B22" s="253"/>
      <c r="C22" s="254"/>
      <c r="D22" s="254"/>
      <c r="E22" s="238"/>
      <c r="F22" s="238"/>
      <c r="G22" s="238"/>
      <c r="H22" s="142"/>
      <c r="I22" s="238"/>
      <c r="J22" s="238"/>
    </row>
    <row r="23" spans="2:10" ht="14.25">
      <c r="B23" s="150" t="s">
        <v>393</v>
      </c>
      <c r="C23" s="151" t="s">
        <v>394</v>
      </c>
      <c r="D23" s="255"/>
      <c r="E23" s="256"/>
      <c r="F23" s="256"/>
      <c r="G23" s="257"/>
      <c r="H23" s="142"/>
      <c r="I23" s="238"/>
      <c r="J23" s="238"/>
    </row>
    <row r="24" spans="2:10">
      <c r="B24" s="258" t="s">
        <v>395</v>
      </c>
      <c r="C24" s="259">
        <v>13.588541897233203</v>
      </c>
      <c r="D24" s="260"/>
      <c r="E24" s="256"/>
      <c r="F24" s="256"/>
      <c r="G24" s="261"/>
      <c r="H24" s="142"/>
      <c r="I24" s="238"/>
      <c r="J24" s="238"/>
    </row>
    <row r="25" spans="2:10">
      <c r="B25" s="488" t="s">
        <v>396</v>
      </c>
      <c r="C25" s="488"/>
      <c r="D25" s="488"/>
      <c r="E25" s="488"/>
      <c r="F25" s="488"/>
      <c r="G25" s="488"/>
      <c r="H25" s="142"/>
      <c r="I25" s="238"/>
      <c r="J25" s="238"/>
    </row>
    <row r="26" spans="2:10">
      <c r="B26" s="262"/>
      <c r="C26" s="262"/>
      <c r="D26" s="262"/>
      <c r="E26" s="330"/>
      <c r="F26" s="262"/>
      <c r="G26" s="262"/>
      <c r="H26" s="142"/>
      <c r="I26" s="238"/>
      <c r="J26" s="238"/>
    </row>
    <row r="27" spans="2:10" ht="32.25" customHeight="1">
      <c r="B27" s="196" t="s">
        <v>397</v>
      </c>
      <c r="C27" s="138" t="s">
        <v>187</v>
      </c>
      <c r="D27" s="138" t="s">
        <v>188</v>
      </c>
      <c r="E27" s="138" t="s">
        <v>189</v>
      </c>
      <c r="F27" s="139" t="s">
        <v>374</v>
      </c>
      <c r="G27" s="139" t="s">
        <v>229</v>
      </c>
      <c r="H27" s="142"/>
      <c r="I27" s="238"/>
      <c r="J27" s="238"/>
    </row>
    <row r="28" spans="2:10" ht="14.25">
      <c r="B28" s="143" t="s">
        <v>398</v>
      </c>
      <c r="C28" s="263">
        <v>326538.2</v>
      </c>
      <c r="D28" s="263">
        <v>18521.099999999999</v>
      </c>
      <c r="E28" s="263">
        <v>93055</v>
      </c>
      <c r="F28" s="263">
        <v>1129.4000000000001</v>
      </c>
      <c r="G28" s="61">
        <f>SUM(C28:F28)</f>
        <v>439243.7</v>
      </c>
      <c r="H28" s="142"/>
      <c r="I28" s="238"/>
      <c r="J28" s="238"/>
    </row>
    <row r="29" spans="2:10" ht="14.25">
      <c r="B29" s="264" t="s">
        <v>399</v>
      </c>
      <c r="C29" s="241">
        <v>372.6</v>
      </c>
      <c r="D29" s="241">
        <v>189.9</v>
      </c>
      <c r="E29" s="241">
        <v>448.2</v>
      </c>
      <c r="F29" s="241">
        <v>41.199999999999996</v>
      </c>
      <c r="G29" s="61">
        <f>SUM(C29:F29)</f>
        <v>1051.9000000000001</v>
      </c>
      <c r="H29" s="142"/>
      <c r="I29" s="238"/>
      <c r="J29" s="238"/>
    </row>
    <row r="30" spans="2:10" ht="22.5" customHeight="1">
      <c r="B30" s="76" t="s">
        <v>400</v>
      </c>
      <c r="C30" s="251">
        <f>SUM(C28:C29)</f>
        <v>326910.8</v>
      </c>
      <c r="D30" s="251">
        <f t="shared" ref="D30:E30" si="1">SUM(D28:D29)</f>
        <v>18711</v>
      </c>
      <c r="E30" s="251">
        <f t="shared" si="1"/>
        <v>93503.2</v>
      </c>
      <c r="F30" s="251">
        <f>SUM(F28:F29)</f>
        <v>1170.6000000000001</v>
      </c>
      <c r="G30" s="251">
        <f>SUM(G28:G29)</f>
        <v>440295.60000000003</v>
      </c>
      <c r="H30" s="142"/>
      <c r="I30" s="238"/>
      <c r="J30" s="238"/>
    </row>
    <row r="31" spans="2:10" ht="60.75" customHeight="1">
      <c r="B31" s="463" t="s">
        <v>401</v>
      </c>
      <c r="C31" s="463"/>
      <c r="D31" s="463"/>
      <c r="E31" s="463"/>
      <c r="F31" s="463"/>
      <c r="G31" s="463"/>
      <c r="H31" s="142"/>
      <c r="I31" s="238"/>
      <c r="J31" s="238"/>
    </row>
    <row r="32" spans="2:10" ht="12" customHeight="1">
      <c r="B32" s="463" t="s">
        <v>402</v>
      </c>
      <c r="C32" s="463"/>
      <c r="D32" s="463"/>
      <c r="E32" s="463"/>
      <c r="F32" s="463"/>
      <c r="G32" s="463"/>
      <c r="H32" s="142"/>
      <c r="I32" s="238"/>
      <c r="J32" s="238"/>
    </row>
    <row r="33" spans="2:8" ht="13.5" customHeight="1">
      <c r="B33" s="455" t="s">
        <v>403</v>
      </c>
      <c r="C33" s="455"/>
      <c r="D33" s="455"/>
      <c r="E33" s="455"/>
      <c r="F33" s="455"/>
      <c r="G33" s="455"/>
      <c r="H33" s="142"/>
    </row>
    <row r="34" spans="2:8">
      <c r="B34" s="253"/>
      <c r="C34" s="238"/>
      <c r="D34" s="238"/>
      <c r="E34" s="238"/>
      <c r="F34" s="238"/>
      <c r="G34" s="73"/>
      <c r="H34" s="142"/>
    </row>
    <row r="35" spans="2:8" ht="14.25">
      <c r="B35" s="265" t="s">
        <v>404</v>
      </c>
      <c r="C35" s="151" t="s">
        <v>394</v>
      </c>
      <c r="D35" s="238"/>
      <c r="E35" s="238"/>
      <c r="F35" s="238"/>
      <c r="G35" s="257"/>
      <c r="H35" s="142"/>
    </row>
    <row r="36" spans="2:8" ht="15.75">
      <c r="B36" s="76" t="s">
        <v>405</v>
      </c>
      <c r="C36" s="266">
        <v>0.87014940711462463</v>
      </c>
      <c r="D36" s="267"/>
      <c r="E36" s="256"/>
      <c r="F36" s="256"/>
      <c r="G36" s="268"/>
      <c r="H36" s="142"/>
    </row>
    <row r="37" spans="2:8" ht="16.5" customHeight="1">
      <c r="B37" s="489" t="s">
        <v>406</v>
      </c>
      <c r="C37" s="489"/>
      <c r="D37" s="489"/>
      <c r="E37" s="489"/>
      <c r="F37" s="489"/>
      <c r="G37" s="489"/>
      <c r="H37" s="142"/>
    </row>
    <row r="38" spans="2:8">
      <c r="B38" s="269"/>
      <c r="C38" s="256"/>
      <c r="D38" s="256"/>
      <c r="E38" s="256"/>
      <c r="F38" s="256"/>
      <c r="G38" s="256"/>
      <c r="H38" s="142"/>
    </row>
    <row r="39" spans="2:8" ht="14.25">
      <c r="B39" s="236" t="s">
        <v>407</v>
      </c>
      <c r="C39" s="138" t="s">
        <v>187</v>
      </c>
      <c r="D39" s="138" t="s">
        <v>188</v>
      </c>
      <c r="E39" s="138" t="s">
        <v>189</v>
      </c>
      <c r="F39" s="139" t="s">
        <v>229</v>
      </c>
      <c r="G39" s="256"/>
      <c r="H39" s="142"/>
    </row>
    <row r="40" spans="2:8">
      <c r="B40" s="270" t="s">
        <v>400</v>
      </c>
      <c r="C40" s="271">
        <v>384873</v>
      </c>
      <c r="D40" s="271">
        <v>11186</v>
      </c>
      <c r="E40" s="271">
        <v>51616.701903448404</v>
      </c>
      <c r="F40" s="272">
        <f>SUM(C40:E40)</f>
        <v>447675.70190344838</v>
      </c>
      <c r="G40" s="255"/>
      <c r="H40" s="142"/>
    </row>
    <row r="41" spans="2:8" ht="37.5" customHeight="1">
      <c r="B41" s="455" t="s">
        <v>408</v>
      </c>
      <c r="C41" s="455"/>
      <c r="D41" s="455"/>
      <c r="E41" s="455"/>
      <c r="F41" s="455"/>
      <c r="G41" s="455"/>
      <c r="H41" s="142"/>
    </row>
    <row r="43" spans="2:8" ht="14.25">
      <c r="B43" s="236" t="s">
        <v>409</v>
      </c>
      <c r="C43" s="138" t="s">
        <v>187</v>
      </c>
      <c r="D43" s="138" t="s">
        <v>188</v>
      </c>
      <c r="E43" s="138" t="s">
        <v>189</v>
      </c>
      <c r="F43" s="138" t="s">
        <v>229</v>
      </c>
      <c r="G43" s="238"/>
      <c r="H43" s="142"/>
    </row>
    <row r="44" spans="2:8">
      <c r="B44" s="264" t="s">
        <v>410</v>
      </c>
      <c r="C44" s="273">
        <v>2249852.2000000002</v>
      </c>
      <c r="D44" s="273">
        <v>16.3</v>
      </c>
      <c r="E44" s="273">
        <v>4002</v>
      </c>
      <c r="F44" s="161">
        <f>SUM(C44:E44)</f>
        <v>2253870.5</v>
      </c>
      <c r="G44" s="238"/>
      <c r="H44" s="142"/>
    </row>
    <row r="45" spans="2:8">
      <c r="B45" s="264" t="s">
        <v>411</v>
      </c>
      <c r="C45" s="273">
        <v>3795996.3</v>
      </c>
      <c r="D45" s="273">
        <v>7518</v>
      </c>
      <c r="E45" s="273">
        <v>1656160</v>
      </c>
      <c r="F45" s="161">
        <f t="shared" ref="F45:F48" si="2">SUM(C45:E45)</f>
        <v>5459674.2999999998</v>
      </c>
      <c r="G45" s="238"/>
      <c r="H45" s="142"/>
    </row>
    <row r="46" spans="2:8" ht="14.25">
      <c r="B46" s="264" t="s">
        <v>412</v>
      </c>
      <c r="C46" s="273" t="s">
        <v>349</v>
      </c>
      <c r="D46" s="274">
        <v>152.4</v>
      </c>
      <c r="E46" s="274">
        <v>40687</v>
      </c>
      <c r="F46" s="161">
        <f t="shared" si="2"/>
        <v>40839.4</v>
      </c>
      <c r="G46" s="238"/>
      <c r="H46" s="142"/>
    </row>
    <row r="47" spans="2:8">
      <c r="B47" s="264" t="s">
        <v>413</v>
      </c>
      <c r="C47" s="273">
        <v>227848.5</v>
      </c>
      <c r="D47" s="274">
        <v>2235</v>
      </c>
      <c r="E47" s="274">
        <v>462524</v>
      </c>
      <c r="F47" s="161">
        <f t="shared" si="2"/>
        <v>692607.5</v>
      </c>
      <c r="G47" s="238"/>
      <c r="H47" s="142"/>
    </row>
    <row r="48" spans="2:8" ht="14.25">
      <c r="B48" s="264" t="s">
        <v>414</v>
      </c>
      <c r="C48" s="273">
        <v>1.5</v>
      </c>
      <c r="D48" s="274">
        <v>54561</v>
      </c>
      <c r="E48" s="274" t="s">
        <v>379</v>
      </c>
      <c r="F48" s="161">
        <f t="shared" si="2"/>
        <v>54562.5</v>
      </c>
      <c r="G48" s="238"/>
      <c r="H48" s="142"/>
    </row>
    <row r="49" spans="2:7" ht="14.25">
      <c r="B49" s="264" t="s">
        <v>415</v>
      </c>
      <c r="C49" s="273" t="s">
        <v>379</v>
      </c>
      <c r="D49" s="273">
        <v>5636</v>
      </c>
      <c r="E49" s="273" t="s">
        <v>379</v>
      </c>
      <c r="F49" s="161">
        <f>SUM(C49:E49)</f>
        <v>5636</v>
      </c>
      <c r="G49" s="238"/>
    </row>
    <row r="50" spans="2:7">
      <c r="B50" s="143" t="s">
        <v>229</v>
      </c>
      <c r="C50" s="276">
        <f>SUM(C44,C45,C47,C48)</f>
        <v>6273698.5</v>
      </c>
      <c r="D50" s="276">
        <f>SUM(D44:D49)</f>
        <v>70118.7</v>
      </c>
      <c r="E50" s="276">
        <f>SUM(E44,E45,E46,E47)</f>
        <v>2163373</v>
      </c>
      <c r="F50" s="276">
        <f>SUM(F44:F49)</f>
        <v>8507190.1999999993</v>
      </c>
      <c r="G50" s="238"/>
    </row>
    <row r="51" spans="2:7" ht="15" customHeight="1">
      <c r="B51" s="463" t="s">
        <v>416</v>
      </c>
      <c r="C51" s="463"/>
      <c r="D51" s="463"/>
      <c r="E51" s="463"/>
      <c r="F51" s="463"/>
      <c r="G51" s="463"/>
    </row>
    <row r="52" spans="2:7" ht="41.25" customHeight="1">
      <c r="B52" s="463" t="s">
        <v>417</v>
      </c>
      <c r="C52" s="463"/>
      <c r="D52" s="463"/>
      <c r="E52" s="463"/>
      <c r="F52" s="463"/>
      <c r="G52" s="463"/>
    </row>
    <row r="53" spans="2:7" ht="24" customHeight="1">
      <c r="B53" s="463" t="s">
        <v>418</v>
      </c>
      <c r="C53" s="463"/>
      <c r="D53" s="463"/>
      <c r="E53" s="463"/>
      <c r="F53" s="463"/>
      <c r="G53" s="463"/>
    </row>
    <row r="54" spans="2:7" ht="17.25" customHeight="1">
      <c r="B54" s="455" t="s">
        <v>419</v>
      </c>
      <c r="C54" s="455"/>
      <c r="D54" s="455"/>
      <c r="E54" s="455"/>
      <c r="F54" s="455"/>
      <c r="G54" s="455"/>
    </row>
    <row r="55" spans="2:7" ht="17.25" customHeight="1">
      <c r="B55" s="484"/>
      <c r="C55" s="484"/>
      <c r="D55" s="484"/>
      <c r="E55" s="484"/>
      <c r="F55" s="484"/>
      <c r="G55" s="484"/>
    </row>
  </sheetData>
  <sheetProtection algorithmName="SHA-512" hashValue="lZ0gkENG2tIftsRSaCNvfa8IlvwC38ZbVyHg7Wy1H+j2oPt14I8R2XWQMfgGX/qamxSRLZktIYT60s4ejCyWwA==" saltValue="awczBCX/UJi2P1nGIBAWbg==" spinCount="100000" sheet="1" objects="1" scenarios="1"/>
  <mergeCells count="13">
    <mergeCell ref="B55:G55"/>
    <mergeCell ref="B54:G54"/>
    <mergeCell ref="B53:G53"/>
    <mergeCell ref="B52:G52"/>
    <mergeCell ref="B5:G5"/>
    <mergeCell ref="B21:G21"/>
    <mergeCell ref="B25:G25"/>
    <mergeCell ref="B32:G32"/>
    <mergeCell ref="B33:G33"/>
    <mergeCell ref="B37:G37"/>
    <mergeCell ref="B31:G31"/>
    <mergeCell ref="B41:G41"/>
    <mergeCell ref="B51:G51"/>
  </mergeCells>
  <pageMargins left="0.7" right="0.7" top="0.75" bottom="0.75" header="0.3" footer="0.3"/>
  <pageSetup orientation="portrait" verticalDpi="0" r:id="rId1"/>
  <ignoredErrors>
    <ignoredError sqref="E5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54B7-0E03-4494-A38B-B362C2CE1362}">
  <sheetPr codeName="Sheet9">
    <tabColor rgb="FF25323A"/>
  </sheetPr>
  <dimension ref="A1:BU244"/>
  <sheetViews>
    <sheetView zoomScale="110" zoomScaleNormal="110" workbookViewId="0">
      <pane xSplit="2" ySplit="2" topLeftCell="C34" activePane="bottomRight" state="frozen"/>
      <selection pane="bottomRight" activeCell="C44" sqref="C44"/>
      <selection pane="bottomLeft" activeCell="H21" sqref="H21"/>
      <selection pane="topRight" activeCell="H21" sqref="H21"/>
    </sheetView>
  </sheetViews>
  <sheetFormatPr defaultColWidth="8.42578125" defaultRowHeight="15"/>
  <cols>
    <col min="1" max="1" width="4.85546875" style="229" customWidth="1"/>
    <col min="2" max="2" width="55.42578125" style="230" customWidth="1"/>
    <col min="3" max="3" width="16.7109375" style="231" customWidth="1"/>
    <col min="4" max="4" width="16" style="229" customWidth="1"/>
    <col min="5" max="5" width="20.5703125" style="229" customWidth="1"/>
    <col min="6" max="6" width="23.140625" style="229" customWidth="1"/>
    <col min="7" max="7" width="8.140625" style="229" customWidth="1"/>
    <col min="8" max="8" width="8.42578125" style="229"/>
    <col min="9" max="9" width="8.42578125" style="229" customWidth="1"/>
    <col min="10" max="14" width="8.42578125" style="229"/>
    <col min="15" max="15" width="6.42578125" style="229" customWidth="1"/>
    <col min="16" max="23" width="8.42578125" style="229"/>
    <col min="24" max="16384" width="8.42578125" style="184"/>
  </cols>
  <sheetData>
    <row r="1" spans="1:73" s="172" customFormat="1">
      <c r="B1" s="173"/>
      <c r="C1" s="174"/>
      <c r="F1" s="175"/>
    </row>
    <row r="2" spans="1:73" s="172" customFormat="1">
      <c r="B2" s="146" t="s">
        <v>185</v>
      </c>
      <c r="C2" s="175"/>
      <c r="D2" s="175"/>
      <c r="E2" s="136"/>
      <c r="F2" s="175"/>
    </row>
    <row r="3" spans="1:73" s="176" customFormat="1">
      <c r="B3" s="177"/>
      <c r="C3" s="178"/>
      <c r="D3" s="178"/>
      <c r="E3" s="71"/>
      <c r="F3" s="178"/>
    </row>
    <row r="4" spans="1:73" s="176" customFormat="1" ht="27.75">
      <c r="B4" s="179" t="s">
        <v>420</v>
      </c>
      <c r="C4" s="180" t="s">
        <v>187</v>
      </c>
      <c r="D4" s="180" t="s">
        <v>188</v>
      </c>
      <c r="E4" s="151" t="s">
        <v>189</v>
      </c>
      <c r="F4" s="180" t="s">
        <v>229</v>
      </c>
    </row>
    <row r="5" spans="1:73">
      <c r="A5" s="181"/>
      <c r="B5" s="182" t="s">
        <v>421</v>
      </c>
      <c r="C5" s="183">
        <f>SUM(C6:C9)</f>
        <v>8517.2999999999993</v>
      </c>
      <c r="D5" s="183">
        <f t="shared" ref="D5:E5" si="0">SUM(D6:D9)</f>
        <v>5145.1000000000004</v>
      </c>
      <c r="E5" s="183">
        <f t="shared" si="0"/>
        <v>2297.3999999999996</v>
      </c>
      <c r="F5" s="183">
        <f>SUM(F6:F9)</f>
        <v>15959.8</v>
      </c>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row>
    <row r="6" spans="1:73">
      <c r="A6" s="181"/>
      <c r="B6" s="185" t="s">
        <v>422</v>
      </c>
      <c r="C6" s="186">
        <f>SUM(C28:C29)</f>
        <v>4862</v>
      </c>
      <c r="D6" s="186">
        <f t="shared" ref="D6" si="1">SUM(D28:D29)</f>
        <v>609.1</v>
      </c>
      <c r="E6" s="186">
        <f>SUM(E28:E29)</f>
        <v>2195.6999999999998</v>
      </c>
      <c r="F6" s="183">
        <f>SUM(C6:E6)</f>
        <v>7666.8</v>
      </c>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row>
    <row r="7" spans="1:73">
      <c r="A7" s="181"/>
      <c r="B7" s="185" t="s">
        <v>423</v>
      </c>
      <c r="C7" s="187">
        <f>SUM(C31:C32)</f>
        <v>2342.6999999999998</v>
      </c>
      <c r="D7" s="187">
        <f t="shared" ref="D7:E7" si="2">SUM(D31:D32)</f>
        <v>996</v>
      </c>
      <c r="E7" s="187">
        <f t="shared" si="2"/>
        <v>101.7</v>
      </c>
      <c r="F7" s="183">
        <f>SUM(C7:E7)</f>
        <v>3440.3999999999996</v>
      </c>
      <c r="G7" s="181"/>
      <c r="H7" s="188"/>
      <c r="I7" s="189"/>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row>
    <row r="8" spans="1:73">
      <c r="A8" s="181"/>
      <c r="B8" s="185" t="s">
        <v>424</v>
      </c>
      <c r="C8" s="187">
        <f>SUM(C34:C35)</f>
        <v>1308.3</v>
      </c>
      <c r="D8" s="187">
        <f t="shared" ref="D8:E8" si="3">SUM(D34:D35)</f>
        <v>3540</v>
      </c>
      <c r="E8" s="187">
        <f t="shared" si="3"/>
        <v>0</v>
      </c>
      <c r="F8" s="183">
        <f t="shared" ref="F8:F9" si="4">SUM(C8:E8)</f>
        <v>4848.3</v>
      </c>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row>
    <row r="9" spans="1:73">
      <c r="A9" s="181"/>
      <c r="B9" s="185" t="s">
        <v>425</v>
      </c>
      <c r="C9" s="190">
        <f>SUM(C37:C38)</f>
        <v>4.3</v>
      </c>
      <c r="D9" s="190">
        <f t="shared" ref="D9:E9" si="5">SUM(D37:D38)</f>
        <v>0</v>
      </c>
      <c r="E9" s="190">
        <f t="shared" si="5"/>
        <v>0</v>
      </c>
      <c r="F9" s="183">
        <f t="shared" si="4"/>
        <v>4.3</v>
      </c>
      <c r="G9" s="19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row>
    <row r="10" spans="1:73">
      <c r="A10" s="181"/>
      <c r="B10" s="192" t="s">
        <v>426</v>
      </c>
      <c r="C10" s="190">
        <f>SUM(C48:C49)</f>
        <v>0</v>
      </c>
      <c r="D10" s="190">
        <f t="shared" ref="D10:E10" si="6">SUM(D48:D49)</f>
        <v>6038.8</v>
      </c>
      <c r="E10" s="190">
        <f t="shared" si="6"/>
        <v>4384.2</v>
      </c>
      <c r="F10" s="183">
        <f>SUM(C10:E10)</f>
        <v>10423</v>
      </c>
      <c r="G10" s="181"/>
      <c r="H10" s="188"/>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row>
    <row r="11" spans="1:73">
      <c r="A11" s="181"/>
      <c r="B11" s="182" t="s">
        <v>427</v>
      </c>
      <c r="C11" s="193">
        <f>SUM(C6:C9)-C10</f>
        <v>8517.2999999999993</v>
      </c>
      <c r="D11" s="193">
        <f>SUM(D6:D9)-D10</f>
        <v>-893.69999999999982</v>
      </c>
      <c r="E11" s="193">
        <f t="shared" ref="E11" si="7">SUM(E6:E9)-E10</f>
        <v>-2086.8000000000002</v>
      </c>
      <c r="F11" s="183">
        <f>SUM(C11:E11)</f>
        <v>5536.7999999999993</v>
      </c>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row>
    <row r="12" spans="1:73">
      <c r="A12" s="181"/>
      <c r="B12" s="182" t="s">
        <v>428</v>
      </c>
      <c r="C12" s="187">
        <v>9271</v>
      </c>
      <c r="D12" s="187">
        <v>900.5</v>
      </c>
      <c r="E12" s="194">
        <v>0</v>
      </c>
      <c r="F12" s="183">
        <f>SUM(C12:E12)</f>
        <v>10171.5</v>
      </c>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row>
    <row r="13" spans="1:73" ht="33.75" customHeight="1">
      <c r="A13" s="181"/>
      <c r="B13" s="496" t="s">
        <v>429</v>
      </c>
      <c r="C13" s="496"/>
      <c r="D13" s="496"/>
      <c r="E13" s="496"/>
      <c r="F13" s="496"/>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row>
    <row r="14" spans="1:73" ht="30" customHeight="1">
      <c r="A14" s="181"/>
      <c r="B14" s="497" t="s">
        <v>430</v>
      </c>
      <c r="C14" s="497"/>
      <c r="D14" s="497"/>
      <c r="E14" s="497"/>
      <c r="F14" s="497"/>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row>
    <row r="15" spans="1:73" ht="14.25" customHeight="1">
      <c r="A15" s="181"/>
      <c r="B15" s="497" t="s">
        <v>431</v>
      </c>
      <c r="C15" s="497"/>
      <c r="D15" s="497"/>
      <c r="E15" s="497"/>
      <c r="F15" s="497"/>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row>
    <row r="16" spans="1:73" ht="24.75" customHeight="1">
      <c r="A16" s="181"/>
      <c r="B16" s="498" t="s">
        <v>432</v>
      </c>
      <c r="C16" s="498"/>
      <c r="D16" s="498"/>
      <c r="E16" s="498"/>
      <c r="F16" s="498"/>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row>
    <row r="17" spans="1:73" ht="26.1" customHeight="1">
      <c r="A17" s="181"/>
      <c r="B17" s="495" t="s">
        <v>433</v>
      </c>
      <c r="C17" s="495"/>
      <c r="D17" s="495"/>
      <c r="E17" s="495"/>
      <c r="F17" s="495"/>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row>
    <row r="18" spans="1:73" ht="17.25" customHeight="1">
      <c r="A18" s="181"/>
      <c r="B18" s="195"/>
      <c r="C18" s="195"/>
      <c r="D18" s="195"/>
      <c r="E18" s="195"/>
      <c r="F18" s="195"/>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row>
    <row r="19" spans="1:73" ht="27.75">
      <c r="A19" s="181"/>
      <c r="B19" s="196" t="s">
        <v>434</v>
      </c>
      <c r="C19" s="180" t="s">
        <v>187</v>
      </c>
      <c r="D19" s="180" t="s">
        <v>188</v>
      </c>
      <c r="E19" s="151" t="s">
        <v>189</v>
      </c>
      <c r="F19" s="180" t="s">
        <v>229</v>
      </c>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row>
    <row r="20" spans="1:73">
      <c r="A20" s="181"/>
      <c r="B20" s="197" t="s">
        <v>422</v>
      </c>
      <c r="C20" s="190">
        <f>SUM(C28:C29)</f>
        <v>4862</v>
      </c>
      <c r="D20" s="190">
        <v>0</v>
      </c>
      <c r="E20" s="190">
        <v>0</v>
      </c>
      <c r="F20" s="190">
        <f>SUM(C20:E20)</f>
        <v>4862</v>
      </c>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row>
    <row r="21" spans="1:73">
      <c r="A21" s="181"/>
      <c r="B21" s="197" t="s">
        <v>435</v>
      </c>
      <c r="C21" s="190">
        <f>SUM(C31)</f>
        <v>2342.6999999999998</v>
      </c>
      <c r="D21" s="190">
        <v>0</v>
      </c>
      <c r="E21" s="190">
        <v>0</v>
      </c>
      <c r="F21" s="190">
        <f>SUM(C21:E21)</f>
        <v>2342.6999999999998</v>
      </c>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row>
    <row r="22" spans="1:73">
      <c r="A22" s="181"/>
      <c r="B22" s="197" t="s">
        <v>436</v>
      </c>
      <c r="C22" s="190">
        <f>SUM(C34:C35)</f>
        <v>1308.3</v>
      </c>
      <c r="D22" s="190">
        <v>0</v>
      </c>
      <c r="E22" s="190">
        <v>0</v>
      </c>
      <c r="F22" s="190">
        <f>SUM(C22:E22)</f>
        <v>1308.3</v>
      </c>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row>
    <row r="23" spans="1:73">
      <c r="A23" s="181"/>
      <c r="B23" s="197" t="s">
        <v>437</v>
      </c>
      <c r="C23" s="190">
        <f>SUM(C37:C38)</f>
        <v>4.3</v>
      </c>
      <c r="D23" s="190">
        <v>0</v>
      </c>
      <c r="E23" s="190">
        <v>0</v>
      </c>
      <c r="F23" s="190">
        <f>SUM(C23:E23)</f>
        <v>4.3</v>
      </c>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row>
    <row r="24" spans="1:73">
      <c r="A24" s="181"/>
      <c r="B24" s="493" t="s">
        <v>438</v>
      </c>
      <c r="C24" s="493"/>
      <c r="D24" s="493"/>
      <c r="E24" s="493"/>
      <c r="F24" s="493"/>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row>
    <row r="25" spans="1:73">
      <c r="A25" s="181"/>
      <c r="B25" s="198"/>
      <c r="C25" s="198"/>
      <c r="D25" s="198"/>
      <c r="E25" s="198"/>
      <c r="F25" s="198"/>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row>
    <row r="26" spans="1:73" ht="27.75">
      <c r="A26" s="181"/>
      <c r="B26" s="196" t="s">
        <v>439</v>
      </c>
      <c r="C26" s="180" t="s">
        <v>187</v>
      </c>
      <c r="D26" s="180" t="s">
        <v>188</v>
      </c>
      <c r="E26" s="151" t="s">
        <v>189</v>
      </c>
      <c r="F26" s="180" t="s">
        <v>229</v>
      </c>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row>
    <row r="27" spans="1:73" ht="17.25" customHeight="1">
      <c r="A27" s="181"/>
      <c r="B27" s="182" t="s">
        <v>422</v>
      </c>
      <c r="C27" s="199"/>
      <c r="D27" s="199"/>
      <c r="E27" s="200"/>
      <c r="F27" s="20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row>
    <row r="28" spans="1:73" ht="15.75" customHeight="1">
      <c r="A28" s="181"/>
      <c r="B28" s="202" t="s">
        <v>440</v>
      </c>
      <c r="C28" s="203">
        <v>4862</v>
      </c>
      <c r="D28" s="203">
        <v>609.1</v>
      </c>
      <c r="E28" s="203">
        <v>2195.6999999999998</v>
      </c>
      <c r="F28" s="203">
        <f>SUM(C28:E28)</f>
        <v>7666.8</v>
      </c>
      <c r="G28" s="204"/>
      <c r="H28" s="204"/>
      <c r="I28" s="204"/>
      <c r="J28" s="204"/>
      <c r="K28" s="204"/>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row>
    <row r="29" spans="1:73" ht="16.5" customHeight="1">
      <c r="A29" s="181"/>
      <c r="B29" s="202" t="s">
        <v>441</v>
      </c>
      <c r="C29" s="190">
        <v>0</v>
      </c>
      <c r="D29" s="190">
        <v>0</v>
      </c>
      <c r="E29" s="190">
        <v>0</v>
      </c>
      <c r="F29" s="190">
        <f>SUM(C29:E29)</f>
        <v>0</v>
      </c>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row>
    <row r="30" spans="1:73" ht="18.75" customHeight="1">
      <c r="A30" s="181"/>
      <c r="B30" s="182" t="s">
        <v>435</v>
      </c>
      <c r="C30" s="205"/>
      <c r="D30" s="205"/>
      <c r="E30" s="206"/>
      <c r="F30" s="205"/>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row>
    <row r="31" spans="1:73" ht="15.75" customHeight="1">
      <c r="A31" s="181"/>
      <c r="B31" s="202" t="s">
        <v>440</v>
      </c>
      <c r="C31" s="203">
        <v>2342.6999999999998</v>
      </c>
      <c r="D31" s="203">
        <v>996</v>
      </c>
      <c r="E31" s="203">
        <v>101.7</v>
      </c>
      <c r="F31" s="203">
        <f>SUM(C31:E31)</f>
        <v>3440.3999999999996</v>
      </c>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row>
    <row r="32" spans="1:73" ht="15.75" customHeight="1">
      <c r="A32" s="181"/>
      <c r="B32" s="202" t="s">
        <v>441</v>
      </c>
      <c r="C32" s="190">
        <v>0</v>
      </c>
      <c r="D32" s="190">
        <v>0</v>
      </c>
      <c r="E32" s="190">
        <v>0</v>
      </c>
      <c r="F32" s="190">
        <f>SUM(C32:E32)</f>
        <v>0</v>
      </c>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row>
    <row r="33" spans="1:73" ht="19.5" customHeight="1">
      <c r="A33" s="181"/>
      <c r="B33" s="182" t="s">
        <v>436</v>
      </c>
      <c r="C33" s="205"/>
      <c r="D33" s="205"/>
      <c r="E33" s="206"/>
      <c r="F33" s="205"/>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row>
    <row r="34" spans="1:73" ht="12.75" customHeight="1">
      <c r="A34" s="181"/>
      <c r="B34" s="202" t="s">
        <v>440</v>
      </c>
      <c r="C34" s="190">
        <v>1308.3</v>
      </c>
      <c r="D34" s="207">
        <v>3540</v>
      </c>
      <c r="E34" s="208">
        <v>0</v>
      </c>
      <c r="F34" s="203">
        <f>SUM(C34:E34)</f>
        <v>4848.3</v>
      </c>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row>
    <row r="35" spans="1:73" ht="16.5" customHeight="1">
      <c r="A35" s="181"/>
      <c r="B35" s="202" t="s">
        <v>441</v>
      </c>
      <c r="C35" s="190">
        <v>0</v>
      </c>
      <c r="D35" s="190">
        <v>0</v>
      </c>
      <c r="E35" s="190">
        <v>0</v>
      </c>
      <c r="F35" s="190">
        <f>SUM(C35:E35)</f>
        <v>0</v>
      </c>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row>
    <row r="36" spans="1:73">
      <c r="A36" s="181"/>
      <c r="B36" s="197" t="s">
        <v>437</v>
      </c>
      <c r="C36" s="205"/>
      <c r="D36" s="205"/>
      <c r="E36" s="206"/>
      <c r="F36" s="205"/>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row>
    <row r="37" spans="1:73" ht="14.25" customHeight="1">
      <c r="A37" s="181"/>
      <c r="B37" s="202" t="s">
        <v>440</v>
      </c>
      <c r="C37" s="190">
        <v>4.3</v>
      </c>
      <c r="D37" s="205">
        <v>0</v>
      </c>
      <c r="E37" s="205">
        <v>0</v>
      </c>
      <c r="F37" s="190">
        <f>SUM(C37:E37)</f>
        <v>4.3</v>
      </c>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row>
    <row r="38" spans="1:73" ht="15.75" customHeight="1">
      <c r="A38" s="181"/>
      <c r="B38" s="202" t="s">
        <v>441</v>
      </c>
      <c r="C38" s="205">
        <v>0</v>
      </c>
      <c r="D38" s="205">
        <v>0</v>
      </c>
      <c r="E38" s="205">
        <v>0</v>
      </c>
      <c r="F38" s="205">
        <f>SUM(C38:E38)</f>
        <v>0</v>
      </c>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row>
    <row r="39" spans="1:73" ht="19.5" customHeight="1">
      <c r="A39" s="181"/>
      <c r="B39" s="494" t="s">
        <v>442</v>
      </c>
      <c r="C39" s="494"/>
      <c r="D39" s="494"/>
      <c r="E39" s="494"/>
      <c r="F39" s="494"/>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row>
    <row r="40" spans="1:73">
      <c r="A40" s="181"/>
      <c r="B40" s="209"/>
      <c r="C40" s="210"/>
      <c r="D40" s="210"/>
      <c r="E40" s="210"/>
      <c r="F40" s="210"/>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row>
    <row r="41" spans="1:73">
      <c r="A41" s="181"/>
      <c r="B41" s="211" t="s">
        <v>443</v>
      </c>
      <c r="C41" s="180" t="s">
        <v>187</v>
      </c>
      <c r="D41" s="180" t="s">
        <v>188</v>
      </c>
      <c r="E41" s="151" t="s">
        <v>189</v>
      </c>
      <c r="F41" s="180" t="s">
        <v>229</v>
      </c>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row>
    <row r="42" spans="1:73">
      <c r="A42" s="181"/>
      <c r="B42" s="192" t="s">
        <v>422</v>
      </c>
      <c r="C42" s="212">
        <v>0</v>
      </c>
      <c r="D42" s="213">
        <v>6038.8</v>
      </c>
      <c r="E42" s="213">
        <v>4384.2</v>
      </c>
      <c r="F42" s="214">
        <f>SUM(C42:E42)</f>
        <v>10423</v>
      </c>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row>
    <row r="43" spans="1:73">
      <c r="A43" s="181"/>
      <c r="B43" s="215" t="s">
        <v>435</v>
      </c>
      <c r="C43" s="205">
        <v>0</v>
      </c>
      <c r="D43" s="205">
        <v>0</v>
      </c>
      <c r="E43" s="205">
        <v>0</v>
      </c>
      <c r="F43" s="199">
        <f>SUM(C43:E43)</f>
        <v>0</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row>
    <row r="44" spans="1:73">
      <c r="A44" s="181"/>
      <c r="B44" s="215" t="s">
        <v>444</v>
      </c>
      <c r="C44" s="205">
        <v>0</v>
      </c>
      <c r="D44" s="205">
        <v>0</v>
      </c>
      <c r="E44" s="205">
        <v>0</v>
      </c>
      <c r="F44" s="199">
        <f>SUM(C44:E44)</f>
        <v>0</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row>
    <row r="45" spans="1:73">
      <c r="A45" s="181"/>
      <c r="B45" s="491" t="s">
        <v>445</v>
      </c>
      <c r="C45" s="492"/>
      <c r="D45" s="492"/>
      <c r="E45" s="492"/>
      <c r="F45" s="492"/>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row>
    <row r="46" spans="1:73">
      <c r="A46" s="181"/>
      <c r="B46" s="198"/>
      <c r="C46" s="216"/>
      <c r="D46" s="216"/>
      <c r="E46" s="216"/>
      <c r="F46" s="216"/>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row>
    <row r="47" spans="1:73">
      <c r="A47" s="181"/>
      <c r="B47" s="99" t="s">
        <v>446</v>
      </c>
      <c r="C47" s="180" t="s">
        <v>187</v>
      </c>
      <c r="D47" s="180" t="s">
        <v>188</v>
      </c>
      <c r="E47" s="151" t="s">
        <v>189</v>
      </c>
      <c r="F47" s="180" t="s">
        <v>229</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row>
    <row r="48" spans="1:73" ht="16.5" customHeight="1">
      <c r="A48" s="181"/>
      <c r="B48" s="192" t="s">
        <v>440</v>
      </c>
      <c r="C48" s="213">
        <v>0</v>
      </c>
      <c r="D48" s="213">
        <f>D42</f>
        <v>6038.8</v>
      </c>
      <c r="E48" s="213">
        <f>E42</f>
        <v>4384.2</v>
      </c>
      <c r="F48" s="214">
        <f>SUM(C48:E48)</f>
        <v>10423</v>
      </c>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row>
    <row r="49" spans="1:73" ht="15" customHeight="1">
      <c r="A49" s="181"/>
      <c r="B49" s="192" t="s">
        <v>441</v>
      </c>
      <c r="C49" s="213">
        <v>0</v>
      </c>
      <c r="D49" s="213">
        <v>0</v>
      </c>
      <c r="E49" s="213">
        <v>0</v>
      </c>
      <c r="F49" s="213">
        <f>SUM(C49:E49)</f>
        <v>0</v>
      </c>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row>
    <row r="50" spans="1:73">
      <c r="A50" s="181"/>
      <c r="B50" s="490" t="s">
        <v>447</v>
      </c>
      <c r="C50" s="490"/>
      <c r="D50" s="490"/>
      <c r="E50" s="490"/>
      <c r="F50" s="490"/>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row>
    <row r="51" spans="1:73">
      <c r="A51" s="181"/>
      <c r="B51" s="217"/>
      <c r="C51" s="218"/>
      <c r="D51" s="218"/>
      <c r="E51" s="218"/>
      <c r="F51" s="219"/>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row>
    <row r="52" spans="1:73">
      <c r="A52" s="181"/>
      <c r="B52" s="220"/>
      <c r="C52" s="180" t="s">
        <v>187</v>
      </c>
      <c r="D52" s="180" t="s">
        <v>188</v>
      </c>
      <c r="E52" s="151" t="s">
        <v>189</v>
      </c>
      <c r="F52" s="180" t="s">
        <v>229</v>
      </c>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row>
    <row r="53" spans="1:73" ht="34.5" customHeight="1">
      <c r="A53" s="181"/>
      <c r="B53" s="221" t="s">
        <v>448</v>
      </c>
      <c r="C53" s="214">
        <f>C11</f>
        <v>8517.2999999999993</v>
      </c>
      <c r="D53" s="213" t="s">
        <v>194</v>
      </c>
      <c r="E53" s="213" t="s">
        <v>194</v>
      </c>
      <c r="F53" s="214">
        <f>SUM(C53:E53)</f>
        <v>8517.2999999999993</v>
      </c>
      <c r="G53" s="181"/>
      <c r="H53" s="181"/>
      <c r="I53" s="188"/>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row>
    <row r="54" spans="1:73" ht="30" customHeight="1">
      <c r="A54" s="181"/>
      <c r="B54" s="491" t="s">
        <v>449</v>
      </c>
      <c r="C54" s="492"/>
      <c r="D54" s="492"/>
      <c r="E54" s="492"/>
      <c r="F54" s="492"/>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row>
    <row r="55" spans="1:73" ht="14.25" customHeight="1">
      <c r="A55" s="181"/>
      <c r="B55" s="222"/>
      <c r="C55" s="222"/>
      <c r="D55" s="222"/>
      <c r="E55" s="222"/>
      <c r="F55" s="222"/>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row>
    <row r="56" spans="1:73" ht="15.6" customHeight="1">
      <c r="A56" s="181"/>
      <c r="B56" s="223"/>
      <c r="C56" s="224" t="s">
        <v>187</v>
      </c>
      <c r="D56" s="224" t="s">
        <v>188</v>
      </c>
      <c r="E56" s="138" t="s">
        <v>189</v>
      </c>
      <c r="F56" s="180" t="s">
        <v>229</v>
      </c>
      <c r="G56" s="225"/>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row>
    <row r="57" spans="1:73">
      <c r="A57" s="181"/>
      <c r="B57" s="226" t="s">
        <v>450</v>
      </c>
      <c r="C57" s="212">
        <v>0</v>
      </c>
      <c r="D57" s="212">
        <v>2</v>
      </c>
      <c r="E57" s="212">
        <v>1</v>
      </c>
      <c r="F57" s="156">
        <f>SUM(C57:E57)</f>
        <v>3</v>
      </c>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row>
    <row r="58" spans="1:73" ht="30.75" customHeight="1">
      <c r="A58" s="181"/>
      <c r="B58" s="491" t="s">
        <v>451</v>
      </c>
      <c r="C58" s="492"/>
      <c r="D58" s="492"/>
      <c r="E58" s="492"/>
      <c r="F58" s="492"/>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row>
    <row r="59" spans="1:73">
      <c r="A59" s="181"/>
      <c r="B59" s="227"/>
      <c r="C59" s="228"/>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row>
    <row r="60" spans="1:73">
      <c r="A60" s="181"/>
      <c r="B60" s="227"/>
      <c r="C60" s="228"/>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row>
    <row r="61" spans="1:73">
      <c r="A61" s="181"/>
      <c r="B61" s="227"/>
      <c r="C61" s="228"/>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row>
    <row r="62" spans="1:73">
      <c r="A62" s="181"/>
      <c r="B62" s="227"/>
      <c r="C62" s="228"/>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row>
    <row r="63" spans="1:73">
      <c r="A63" s="181"/>
      <c r="B63" s="227"/>
      <c r="C63" s="228"/>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row>
    <row r="64" spans="1:73">
      <c r="A64" s="181"/>
      <c r="B64" s="227"/>
      <c r="C64" s="228"/>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row>
    <row r="65" spans="1:73">
      <c r="A65" s="181"/>
      <c r="B65" s="227"/>
      <c r="C65" s="228"/>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row>
    <row r="66" spans="1:73">
      <c r="A66" s="181"/>
      <c r="B66" s="227"/>
      <c r="C66" s="228"/>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row>
    <row r="67" spans="1:73">
      <c r="A67" s="181"/>
      <c r="B67" s="227"/>
      <c r="C67" s="228"/>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row>
    <row r="68" spans="1:73">
      <c r="A68" s="181"/>
      <c r="B68" s="227"/>
      <c r="C68" s="228"/>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row>
    <row r="69" spans="1:73">
      <c r="A69" s="181"/>
      <c r="B69" s="227"/>
      <c r="C69" s="228"/>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row>
    <row r="70" spans="1:73">
      <c r="A70" s="181"/>
      <c r="B70" s="227"/>
      <c r="C70" s="228"/>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row>
    <row r="71" spans="1:73">
      <c r="A71" s="181"/>
      <c r="B71" s="227"/>
      <c r="C71" s="228"/>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row>
    <row r="72" spans="1:73">
      <c r="A72" s="181"/>
      <c r="B72" s="227"/>
      <c r="C72" s="228"/>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row>
    <row r="73" spans="1:73">
      <c r="A73" s="181"/>
      <c r="B73" s="227"/>
      <c r="C73" s="228"/>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row>
    <row r="74" spans="1:73">
      <c r="A74" s="181"/>
      <c r="B74" s="227"/>
      <c r="C74" s="228"/>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row>
    <row r="75" spans="1:73">
      <c r="A75" s="181"/>
      <c r="B75" s="227"/>
      <c r="C75" s="228"/>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row>
    <row r="76" spans="1:73">
      <c r="A76" s="181"/>
      <c r="B76" s="227"/>
      <c r="C76" s="228"/>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181"/>
    </row>
    <row r="77" spans="1:73">
      <c r="A77" s="181"/>
      <c r="B77" s="227"/>
      <c r="C77" s="228"/>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row>
    <row r="78" spans="1:73">
      <c r="A78" s="181"/>
      <c r="B78" s="227"/>
      <c r="C78" s="228"/>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row>
    <row r="79" spans="1:73">
      <c r="A79" s="181"/>
      <c r="B79" s="227"/>
      <c r="C79" s="228"/>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BS79" s="181"/>
      <c r="BT79" s="181"/>
      <c r="BU79" s="181"/>
    </row>
    <row r="80" spans="1:73">
      <c r="A80" s="181"/>
      <c r="B80" s="227"/>
      <c r="C80" s="228"/>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row>
    <row r="81" spans="24:73">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row>
    <row r="82" spans="24:73">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1"/>
      <c r="BR82" s="181"/>
      <c r="BS82" s="181"/>
      <c r="BT82" s="181"/>
      <c r="BU82" s="181"/>
    </row>
    <row r="83" spans="24:73">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row>
    <row r="84" spans="24:73">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row>
    <row r="85" spans="24:73">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c r="BS85" s="181"/>
      <c r="BT85" s="181"/>
      <c r="BU85" s="181"/>
    </row>
    <row r="86" spans="24:73">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c r="BS86" s="181"/>
      <c r="BT86" s="181"/>
      <c r="BU86" s="181"/>
    </row>
    <row r="87" spans="24:73">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row>
    <row r="88" spans="24:73">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BS88" s="181"/>
      <c r="BT88" s="181"/>
      <c r="BU88" s="181"/>
    </row>
    <row r="89" spans="24:73">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row>
    <row r="90" spans="24:73">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1"/>
      <c r="BR90" s="181"/>
      <c r="BS90" s="181"/>
      <c r="BT90" s="181"/>
      <c r="BU90" s="181"/>
    </row>
    <row r="91" spans="24:73">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c r="BS91" s="181"/>
      <c r="BT91" s="181"/>
      <c r="BU91" s="181"/>
    </row>
    <row r="92" spans="24:73">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c r="BS92" s="181"/>
      <c r="BT92" s="181"/>
      <c r="BU92" s="181"/>
    </row>
    <row r="93" spans="24:73">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row>
    <row r="94" spans="24:73">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row>
    <row r="95" spans="24:73">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row>
    <row r="96" spans="24:73">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row>
    <row r="97" spans="24:73">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row>
    <row r="98" spans="24:73">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c r="BT98" s="181"/>
      <c r="BU98" s="181"/>
    </row>
    <row r="99" spans="24:73">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row>
    <row r="100" spans="24:73">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row>
    <row r="101" spans="24:73">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row>
    <row r="102" spans="24:73">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row>
    <row r="103" spans="24:73">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row>
    <row r="104" spans="24:73">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1"/>
      <c r="BR104" s="181"/>
      <c r="BS104" s="181"/>
      <c r="BT104" s="181"/>
      <c r="BU104" s="181"/>
    </row>
    <row r="105" spans="24:73">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row>
    <row r="106" spans="24:73">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row>
    <row r="107" spans="24:73">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row>
    <row r="108" spans="24:73">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row>
    <row r="109" spans="24:73">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row>
    <row r="110" spans="24:73">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row>
    <row r="111" spans="24:73">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row>
    <row r="112" spans="24:73">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row>
    <row r="113" spans="24:73">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row>
    <row r="114" spans="24:73">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row>
    <row r="115" spans="24:73">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row>
    <row r="116" spans="24:73">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row>
    <row r="117" spans="24:73">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row>
    <row r="118" spans="24:73">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1"/>
      <c r="BU118" s="181"/>
    </row>
    <row r="119" spans="24:73">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row>
    <row r="120" spans="24:73">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row>
    <row r="121" spans="24:73">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row>
    <row r="122" spans="24:73">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c r="BS122" s="181"/>
      <c r="BT122" s="181"/>
      <c r="BU122" s="181"/>
    </row>
    <row r="123" spans="24:73">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c r="BS123" s="181"/>
      <c r="BT123" s="181"/>
      <c r="BU123" s="181"/>
    </row>
    <row r="124" spans="24:73">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1"/>
      <c r="BR124" s="181"/>
      <c r="BS124" s="181"/>
      <c r="BT124" s="181"/>
      <c r="BU124" s="181"/>
    </row>
    <row r="125" spans="24:73">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c r="BL125" s="181"/>
      <c r="BM125" s="181"/>
      <c r="BN125" s="181"/>
      <c r="BO125" s="181"/>
      <c r="BP125" s="181"/>
      <c r="BQ125" s="181"/>
      <c r="BR125" s="181"/>
      <c r="BS125" s="181"/>
      <c r="BT125" s="181"/>
      <c r="BU125" s="181"/>
    </row>
    <row r="126" spans="24:73">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row>
    <row r="127" spans="24:73">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row>
    <row r="128" spans="24:73">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row>
    <row r="129" spans="24:73">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row>
    <row r="130" spans="24:73">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row>
    <row r="131" spans="24:73">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c r="BS131" s="181"/>
      <c r="BT131" s="181"/>
      <c r="BU131" s="181"/>
    </row>
    <row r="132" spans="24:73">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c r="BS132" s="181"/>
      <c r="BT132" s="181"/>
      <c r="BU132" s="181"/>
    </row>
    <row r="133" spans="24:73">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1"/>
      <c r="BN133" s="181"/>
      <c r="BO133" s="181"/>
      <c r="BP133" s="181"/>
      <c r="BQ133" s="181"/>
      <c r="BR133" s="181"/>
      <c r="BS133" s="181"/>
      <c r="BT133" s="181"/>
      <c r="BU133" s="181"/>
    </row>
    <row r="134" spans="24:73">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c r="BS134" s="181"/>
      <c r="BT134" s="181"/>
      <c r="BU134" s="181"/>
    </row>
    <row r="135" spans="24:73">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row>
    <row r="136" spans="24:73">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BS136" s="181"/>
      <c r="BT136" s="181"/>
      <c r="BU136" s="181"/>
    </row>
    <row r="137" spans="24:73">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81"/>
      <c r="BL137" s="181"/>
      <c r="BM137" s="181"/>
      <c r="BN137" s="181"/>
      <c r="BO137" s="181"/>
      <c r="BP137" s="181"/>
      <c r="BQ137" s="181"/>
      <c r="BR137" s="181"/>
      <c r="BS137" s="181"/>
      <c r="BT137" s="181"/>
      <c r="BU137" s="181"/>
    </row>
    <row r="138" spans="24:73">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row>
    <row r="139" spans="24:73">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c r="BS139" s="181"/>
      <c r="BT139" s="181"/>
      <c r="BU139" s="181"/>
    </row>
    <row r="140" spans="24:73">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row>
    <row r="141" spans="24:73">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row>
    <row r="142" spans="24:73">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row>
    <row r="143" spans="24:73">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row>
    <row r="144" spans="24:73">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row>
    <row r="145" spans="24:73">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row>
    <row r="146" spans="24:73">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row>
    <row r="147" spans="24:73">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row>
    <row r="148" spans="24:73">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row>
    <row r="149" spans="24:73">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row>
    <row r="150" spans="24:73">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row>
    <row r="151" spans="24:73">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row>
    <row r="152" spans="24:73">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row>
    <row r="153" spans="24:73">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row>
    <row r="154" spans="24:73">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row>
    <row r="155" spans="24:73">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row>
    <row r="156" spans="24:73">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row>
    <row r="157" spans="24:73">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row>
    <row r="158" spans="24:73">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row>
    <row r="159" spans="24:73">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row>
    <row r="160" spans="24:73">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row>
    <row r="161" spans="24:73">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row>
    <row r="162" spans="24:73">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row>
    <row r="163" spans="24:73">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row>
    <row r="164" spans="24:73">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row>
    <row r="165" spans="24:73">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row>
    <row r="166" spans="24:73">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row>
    <row r="167" spans="24:73">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row>
    <row r="168" spans="24:73">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row>
    <row r="169" spans="24:73">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row>
    <row r="170" spans="24:73">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row>
    <row r="171" spans="24:73">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row>
    <row r="172" spans="24:73">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row>
    <row r="173" spans="24:73">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row>
    <row r="174" spans="24:73">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row>
    <row r="175" spans="24:73">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row>
    <row r="176" spans="24:73">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row>
    <row r="177" spans="24:73">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row>
    <row r="178" spans="24:73">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row>
    <row r="179" spans="24:73">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row>
    <row r="180" spans="24:73">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row>
    <row r="181" spans="24:73">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row>
    <row r="182" spans="24:73">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row>
    <row r="183" spans="24:73">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row>
    <row r="184" spans="24:73">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row>
    <row r="185" spans="24:73">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row>
    <row r="186" spans="24:73">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row>
    <row r="187" spans="24:73">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row>
    <row r="188" spans="24:73">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row>
    <row r="189" spans="24:73">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c r="BS189" s="181"/>
      <c r="BT189" s="181"/>
      <c r="BU189" s="181"/>
    </row>
    <row r="190" spans="24:73">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c r="BS190" s="181"/>
      <c r="BT190" s="181"/>
      <c r="BU190" s="181"/>
    </row>
    <row r="191" spans="24:73">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c r="BT191" s="181"/>
      <c r="BU191" s="181"/>
    </row>
    <row r="192" spans="24:73">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BS192" s="181"/>
      <c r="BT192" s="181"/>
      <c r="BU192" s="181"/>
    </row>
    <row r="193" spans="24:73">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c r="BF193" s="181"/>
      <c r="BG193" s="181"/>
      <c r="BH193" s="181"/>
      <c r="BI193" s="181"/>
      <c r="BJ193" s="181"/>
      <c r="BK193" s="181"/>
      <c r="BL193" s="181"/>
      <c r="BM193" s="181"/>
      <c r="BN193" s="181"/>
      <c r="BO193" s="181"/>
      <c r="BP193" s="181"/>
      <c r="BQ193" s="181"/>
      <c r="BR193" s="181"/>
      <c r="BS193" s="181"/>
      <c r="BT193" s="181"/>
      <c r="BU193" s="181"/>
    </row>
    <row r="194" spans="24:73">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c r="BT194" s="181"/>
      <c r="BU194" s="181"/>
    </row>
    <row r="195" spans="24:73">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1"/>
      <c r="BQ195" s="181"/>
      <c r="BR195" s="181"/>
      <c r="BS195" s="181"/>
      <c r="BT195" s="181"/>
      <c r="BU195" s="181"/>
    </row>
    <row r="196" spans="24:73">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1"/>
      <c r="BQ196" s="181"/>
      <c r="BR196" s="181"/>
      <c r="BS196" s="181"/>
      <c r="BT196" s="181"/>
      <c r="BU196" s="181"/>
    </row>
    <row r="197" spans="24:73">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c r="BK197" s="181"/>
      <c r="BL197" s="181"/>
      <c r="BM197" s="181"/>
      <c r="BN197" s="181"/>
      <c r="BO197" s="181"/>
      <c r="BP197" s="181"/>
      <c r="BQ197" s="181"/>
      <c r="BR197" s="181"/>
      <c r="BS197" s="181"/>
      <c r="BT197" s="181"/>
      <c r="BU197" s="181"/>
    </row>
    <row r="198" spans="24:73">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1"/>
      <c r="BQ198" s="181"/>
      <c r="BR198" s="181"/>
      <c r="BS198" s="181"/>
      <c r="BT198" s="181"/>
      <c r="BU198" s="181"/>
    </row>
    <row r="199" spans="24:73">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c r="BK199" s="181"/>
      <c r="BL199" s="181"/>
      <c r="BM199" s="181"/>
      <c r="BN199" s="181"/>
      <c r="BO199" s="181"/>
      <c r="BP199" s="181"/>
      <c r="BQ199" s="181"/>
      <c r="BR199" s="181"/>
      <c r="BS199" s="181"/>
      <c r="BT199" s="181"/>
      <c r="BU199" s="181"/>
    </row>
    <row r="200" spans="24:73">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row>
    <row r="201" spans="24:73">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row>
    <row r="202" spans="24:73">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row>
    <row r="203" spans="24:73">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181"/>
      <c r="BS203" s="181"/>
      <c r="BT203" s="181"/>
      <c r="BU203" s="181"/>
    </row>
    <row r="204" spans="24:73">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c r="BT204" s="181"/>
      <c r="BU204" s="181"/>
    </row>
    <row r="205" spans="24:73">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1"/>
      <c r="BQ205" s="181"/>
      <c r="BR205" s="181"/>
      <c r="BS205" s="181"/>
      <c r="BT205" s="181"/>
      <c r="BU205" s="181"/>
    </row>
    <row r="206" spans="24:73">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c r="BT206" s="181"/>
      <c r="BU206" s="181"/>
    </row>
    <row r="207" spans="24:73">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c r="BK207" s="181"/>
      <c r="BL207" s="181"/>
      <c r="BM207" s="181"/>
      <c r="BN207" s="181"/>
      <c r="BO207" s="181"/>
      <c r="BP207" s="181"/>
      <c r="BQ207" s="181"/>
      <c r="BR207" s="181"/>
      <c r="BS207" s="181"/>
      <c r="BT207" s="181"/>
      <c r="BU207" s="181"/>
    </row>
    <row r="208" spans="24:73">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c r="BT208" s="181"/>
      <c r="BU208" s="181"/>
    </row>
    <row r="209" spans="24:73">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row>
    <row r="210" spans="24:73">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c r="BT210" s="181"/>
      <c r="BU210" s="181"/>
    </row>
    <row r="211" spans="24:73">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row>
    <row r="212" spans="24:73">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row>
    <row r="213" spans="24:73">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row>
    <row r="214" spans="24:73">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row>
    <row r="215" spans="24:73">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row>
    <row r="216" spans="24:73">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row>
    <row r="217" spans="24:73">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row>
    <row r="218" spans="24:73">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row>
    <row r="219" spans="24:73">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row>
    <row r="220" spans="24:73">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row>
    <row r="221" spans="24:73">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row>
    <row r="222" spans="24:73">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row>
    <row r="223" spans="24:73">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row>
    <row r="224" spans="24:73">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1"/>
      <c r="BR224" s="181"/>
      <c r="BS224" s="181"/>
      <c r="BT224" s="181"/>
      <c r="BU224" s="181"/>
    </row>
    <row r="225" spans="24:73">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row>
    <row r="226" spans="24:73">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c r="BM226" s="181"/>
      <c r="BN226" s="181"/>
      <c r="BO226" s="181"/>
      <c r="BP226" s="181"/>
      <c r="BQ226" s="181"/>
      <c r="BR226" s="181"/>
      <c r="BS226" s="181"/>
      <c r="BT226" s="181"/>
      <c r="BU226" s="181"/>
    </row>
    <row r="227" spans="24:73">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row>
    <row r="228" spans="24:73">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1"/>
      <c r="BP228" s="181"/>
      <c r="BQ228" s="181"/>
      <c r="BR228" s="181"/>
      <c r="BS228" s="181"/>
      <c r="BT228" s="181"/>
      <c r="BU228" s="181"/>
    </row>
    <row r="229" spans="24:73">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row>
    <row r="230" spans="24:73">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row>
    <row r="231" spans="24:73">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c r="BK231" s="181"/>
      <c r="BL231" s="181"/>
      <c r="BM231" s="181"/>
      <c r="BN231" s="181"/>
      <c r="BO231" s="181"/>
      <c r="BP231" s="181"/>
      <c r="BQ231" s="181"/>
      <c r="BR231" s="181"/>
      <c r="BS231" s="181"/>
      <c r="BT231" s="181"/>
      <c r="BU231" s="181"/>
    </row>
    <row r="232" spans="24:73">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1"/>
      <c r="BR232" s="181"/>
      <c r="BS232" s="181"/>
      <c r="BT232" s="181"/>
      <c r="BU232" s="181"/>
    </row>
    <row r="233" spans="24:73">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181"/>
      <c r="BS233" s="181"/>
      <c r="BT233" s="181"/>
      <c r="BU233" s="181"/>
    </row>
    <row r="234" spans="24:73">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c r="BM234" s="181"/>
      <c r="BN234" s="181"/>
      <c r="BO234" s="181"/>
      <c r="BP234" s="181"/>
      <c r="BQ234" s="181"/>
      <c r="BR234" s="181"/>
      <c r="BS234" s="181"/>
      <c r="BT234" s="181"/>
      <c r="BU234" s="181"/>
    </row>
    <row r="235" spans="24:73">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c r="BM235" s="181"/>
      <c r="BN235" s="181"/>
      <c r="BO235" s="181"/>
      <c r="BP235" s="181"/>
      <c r="BQ235" s="181"/>
      <c r="BR235" s="181"/>
      <c r="BS235" s="181"/>
      <c r="BT235" s="181"/>
      <c r="BU235" s="181"/>
    </row>
    <row r="236" spans="24:73">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181"/>
      <c r="BS236" s="181"/>
      <c r="BT236" s="181"/>
      <c r="BU236" s="181"/>
    </row>
    <row r="237" spans="24:73">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1"/>
      <c r="BP237" s="181"/>
      <c r="BQ237" s="181"/>
      <c r="BR237" s="181"/>
      <c r="BS237" s="181"/>
      <c r="BT237" s="181"/>
      <c r="BU237" s="181"/>
    </row>
    <row r="238" spans="24:73">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1"/>
      <c r="BQ238" s="181"/>
      <c r="BR238" s="181"/>
      <c r="BS238" s="181"/>
      <c r="BT238" s="181"/>
      <c r="BU238" s="181"/>
    </row>
    <row r="239" spans="24:73">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row>
    <row r="240" spans="24:73">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row>
    <row r="241" spans="24:73">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row>
    <row r="242" spans="24:73">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row>
    <row r="243" spans="24:73">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row>
    <row r="244" spans="24:73">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row>
  </sheetData>
  <sheetProtection algorithmName="SHA-512" hashValue="9eVo3rPHBvwfFnragOlwo7mQjAW+ftmvrklsOclqzyiE7TbTIzfLRL/aNgWCptmuiJbt+mEPEjEPp8MydkPUMg==" saltValue="JqUDFZqJyHoIr6WcK4HnxQ==" spinCount="100000" sheet="1" objects="1" scenarios="1"/>
  <mergeCells count="11">
    <mergeCell ref="B17:F17"/>
    <mergeCell ref="B13:F13"/>
    <mergeCell ref="B14:F14"/>
    <mergeCell ref="B15:F15"/>
    <mergeCell ref="B16:F16"/>
    <mergeCell ref="B50:F50"/>
    <mergeCell ref="B54:F54"/>
    <mergeCell ref="B58:F58"/>
    <mergeCell ref="B24:F24"/>
    <mergeCell ref="B39:F39"/>
    <mergeCell ref="B45:F4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25323A"/>
  </sheetPr>
  <dimension ref="A1:AQ45"/>
  <sheetViews>
    <sheetView workbookViewId="0">
      <pane xSplit="2" ySplit="2" topLeftCell="C3" activePane="bottomRight" state="frozen"/>
      <selection pane="bottomRight" activeCell="F17" sqref="F17"/>
      <selection pane="bottomLeft" activeCell="H21" sqref="H21"/>
      <selection pane="topRight" activeCell="H21" sqref="H21"/>
    </sheetView>
  </sheetViews>
  <sheetFormatPr defaultColWidth="8.42578125" defaultRowHeight="12.75"/>
  <cols>
    <col min="1" max="1" width="3.42578125" style="81" customWidth="1"/>
    <col min="2" max="2" width="32.42578125" style="81" customWidth="1"/>
    <col min="3" max="3" width="17" style="165" customWidth="1"/>
    <col min="4" max="4" width="17" style="81" customWidth="1"/>
    <col min="5" max="5" width="17.5703125" style="81" customWidth="1"/>
    <col min="6" max="6" width="16" style="81" customWidth="1"/>
    <col min="7" max="7" width="12" style="81" customWidth="1"/>
    <col min="8" max="10" width="8.42578125" style="81"/>
    <col min="11" max="11" width="30.85546875" style="81" customWidth="1"/>
    <col min="12" max="43" width="8.42578125" style="81"/>
    <col min="44" max="16384" width="8.42578125" style="140"/>
  </cols>
  <sheetData>
    <row r="1" spans="2:14" s="66" customFormat="1">
      <c r="C1" s="145"/>
    </row>
    <row r="2" spans="2:14" s="66" customFormat="1" ht="25.5">
      <c r="B2" s="146" t="s">
        <v>185</v>
      </c>
      <c r="C2" s="136"/>
      <c r="D2" s="147"/>
      <c r="E2" s="136"/>
      <c r="F2" s="147"/>
      <c r="G2" s="136"/>
      <c r="H2" s="67"/>
    </row>
    <row r="3" spans="2:14" s="73" customFormat="1">
      <c r="B3" s="70"/>
      <c r="C3" s="71"/>
      <c r="D3" s="148"/>
      <c r="E3" s="71"/>
      <c r="F3" s="148"/>
      <c r="G3" s="71"/>
      <c r="H3" s="149"/>
    </row>
    <row r="4" spans="2:14" ht="27">
      <c r="B4" s="150" t="s">
        <v>452</v>
      </c>
      <c r="C4" s="151" t="s">
        <v>187</v>
      </c>
      <c r="D4" s="152" t="s">
        <v>188</v>
      </c>
      <c r="E4" s="151" t="s">
        <v>189</v>
      </c>
      <c r="F4" s="152" t="s">
        <v>374</v>
      </c>
      <c r="G4" s="151" t="s">
        <v>229</v>
      </c>
      <c r="H4" s="142"/>
    </row>
    <row r="5" spans="2:14">
      <c r="B5" s="153" t="s">
        <v>453</v>
      </c>
      <c r="C5" s="154">
        <v>0</v>
      </c>
      <c r="D5" s="155">
        <v>0</v>
      </c>
      <c r="E5" s="154">
        <v>0</v>
      </c>
      <c r="F5" s="155">
        <v>0</v>
      </c>
      <c r="G5" s="155">
        <f>SUM(C5:F5)</f>
        <v>0</v>
      </c>
    </row>
    <row r="6" spans="2:14">
      <c r="B6" s="153" t="s">
        <v>454</v>
      </c>
      <c r="C6" s="154">
        <v>0</v>
      </c>
      <c r="D6" s="155">
        <v>0</v>
      </c>
      <c r="E6" s="154">
        <v>2</v>
      </c>
      <c r="F6" s="155">
        <v>0</v>
      </c>
      <c r="G6" s="155">
        <f>SUM(C6:F6)</f>
        <v>2</v>
      </c>
    </row>
    <row r="7" spans="2:14">
      <c r="B7" s="153" t="s">
        <v>455</v>
      </c>
      <c r="C7" s="154">
        <v>2</v>
      </c>
      <c r="D7" s="155">
        <v>0</v>
      </c>
      <c r="E7" s="154">
        <v>0</v>
      </c>
      <c r="F7" s="155">
        <v>1</v>
      </c>
      <c r="G7" s="155">
        <f t="shared" ref="G7:G9" si="0">SUM(C7:F7)</f>
        <v>3</v>
      </c>
    </row>
    <row r="8" spans="2:14">
      <c r="B8" s="153" t="s">
        <v>456</v>
      </c>
      <c r="C8" s="154">
        <v>4</v>
      </c>
      <c r="D8" s="155">
        <v>0</v>
      </c>
      <c r="E8" s="154">
        <v>3</v>
      </c>
      <c r="F8" s="155">
        <v>0</v>
      </c>
      <c r="G8" s="155">
        <f t="shared" si="0"/>
        <v>7</v>
      </c>
    </row>
    <row r="9" spans="2:14">
      <c r="B9" s="153" t="s">
        <v>457</v>
      </c>
      <c r="C9" s="154">
        <v>0</v>
      </c>
      <c r="D9" s="155">
        <v>0</v>
      </c>
      <c r="E9" s="154">
        <v>115</v>
      </c>
      <c r="F9" s="155">
        <v>0</v>
      </c>
      <c r="G9" s="155">
        <f t="shared" si="0"/>
        <v>115</v>
      </c>
    </row>
    <row r="10" spans="2:14">
      <c r="B10" s="153" t="s">
        <v>229</v>
      </c>
      <c r="C10" s="156">
        <f>SUM(C5:C9)</f>
        <v>6</v>
      </c>
      <c r="D10" s="156">
        <f t="shared" ref="D10:G10" si="1">SUM(D5:D9)</f>
        <v>0</v>
      </c>
      <c r="E10" s="156">
        <f t="shared" si="1"/>
        <v>120</v>
      </c>
      <c r="F10" s="156">
        <f t="shared" si="1"/>
        <v>1</v>
      </c>
      <c r="G10" s="156">
        <f t="shared" si="1"/>
        <v>127</v>
      </c>
    </row>
    <row r="11" spans="2:14" ht="30" customHeight="1">
      <c r="B11" s="499" t="s">
        <v>458</v>
      </c>
      <c r="C11" s="499"/>
      <c r="D11" s="499"/>
      <c r="E11" s="499"/>
      <c r="F11" s="499"/>
      <c r="G11" s="499"/>
    </row>
    <row r="12" spans="2:14">
      <c r="B12" s="157"/>
      <c r="C12" s="158"/>
      <c r="D12" s="158"/>
      <c r="E12" s="158"/>
      <c r="F12" s="158"/>
      <c r="G12" s="158"/>
    </row>
    <row r="13" spans="2:14" ht="27">
      <c r="B13" s="159" t="s">
        <v>459</v>
      </c>
      <c r="C13" s="151" t="s">
        <v>187</v>
      </c>
      <c r="D13" s="152" t="s">
        <v>188</v>
      </c>
      <c r="E13" s="151" t="s">
        <v>189</v>
      </c>
      <c r="F13" s="152" t="s">
        <v>374</v>
      </c>
      <c r="G13" s="151" t="s">
        <v>229</v>
      </c>
    </row>
    <row r="14" spans="2:14" ht="28.7" customHeight="1">
      <c r="B14" s="143" t="s">
        <v>460</v>
      </c>
      <c r="C14" s="160">
        <v>1736.42</v>
      </c>
      <c r="D14" s="160">
        <v>1014.81</v>
      </c>
      <c r="E14" s="160">
        <v>1414.75</v>
      </c>
      <c r="F14" s="160">
        <v>0</v>
      </c>
      <c r="G14" s="161">
        <f>SUM(C14:F14)</f>
        <v>4165.9799999999996</v>
      </c>
      <c r="H14" s="142"/>
    </row>
    <row r="15" spans="2:14" ht="18.75" customHeight="1">
      <c r="B15" s="143" t="s">
        <v>461</v>
      </c>
      <c r="C15" s="160">
        <v>84.42</v>
      </c>
      <c r="D15" s="160">
        <v>0</v>
      </c>
      <c r="E15" s="160">
        <v>158.53</v>
      </c>
      <c r="F15" s="160">
        <v>7.5907</v>
      </c>
      <c r="G15" s="161">
        <f t="shared" ref="G15:G19" si="2">SUM(C15:F15)</f>
        <v>250.54069999999999</v>
      </c>
      <c r="K15" s="162"/>
    </row>
    <row r="16" spans="2:14" ht="17.45" customHeight="1">
      <c r="B16" s="143" t="s">
        <v>462</v>
      </c>
      <c r="C16" s="160">
        <v>3</v>
      </c>
      <c r="D16" s="160">
        <v>0</v>
      </c>
      <c r="E16" s="160">
        <v>0</v>
      </c>
      <c r="F16" s="160">
        <v>7.2727000000000004</v>
      </c>
      <c r="G16" s="161">
        <f t="shared" si="2"/>
        <v>10.2727</v>
      </c>
      <c r="L16" s="163"/>
      <c r="M16" s="163"/>
      <c r="N16" s="163"/>
    </row>
    <row r="17" spans="2:15" ht="34.5" customHeight="1">
      <c r="B17" s="143" t="s">
        <v>463</v>
      </c>
      <c r="C17" s="160">
        <v>24.3</v>
      </c>
      <c r="D17" s="160">
        <v>0</v>
      </c>
      <c r="E17" s="160">
        <v>0</v>
      </c>
      <c r="F17" s="164">
        <v>23.131899999999998</v>
      </c>
      <c r="G17" s="161">
        <f>SUM(C17:F17)</f>
        <v>47.431899999999999</v>
      </c>
      <c r="K17" s="165"/>
      <c r="L17" s="166"/>
      <c r="M17" s="166"/>
      <c r="N17" s="166"/>
      <c r="O17" s="167"/>
    </row>
    <row r="18" spans="2:15" ht="25.5">
      <c r="B18" s="143" t="s">
        <v>464</v>
      </c>
      <c r="C18" s="164">
        <f>C14+C15-C16</f>
        <v>1817.8400000000001</v>
      </c>
      <c r="D18" s="164">
        <f t="shared" ref="D18:F18" si="3">D14+D15-D16</f>
        <v>1014.81</v>
      </c>
      <c r="E18" s="164">
        <f t="shared" si="3"/>
        <v>1573.28</v>
      </c>
      <c r="F18" s="164">
        <f t="shared" si="3"/>
        <v>0.31799999999999962</v>
      </c>
      <c r="G18" s="161">
        <f>SUM(C18:F18)</f>
        <v>4406.2480000000005</v>
      </c>
      <c r="L18" s="166"/>
      <c r="M18" s="166"/>
      <c r="N18" s="166"/>
      <c r="O18" s="167"/>
    </row>
    <row r="19" spans="2:15" ht="14.25">
      <c r="B19" s="143" t="s">
        <v>465</v>
      </c>
      <c r="C19" s="164">
        <f>C17+C18</f>
        <v>1842.14</v>
      </c>
      <c r="D19" s="164">
        <f t="shared" ref="D19:F19" si="4">D17+D18</f>
        <v>1014.81</v>
      </c>
      <c r="E19" s="164">
        <f t="shared" si="4"/>
        <v>1573.28</v>
      </c>
      <c r="F19" s="164">
        <f t="shared" si="4"/>
        <v>23.4499</v>
      </c>
      <c r="G19" s="161">
        <f t="shared" si="2"/>
        <v>4453.6798999999992</v>
      </c>
      <c r="L19" s="166"/>
      <c r="M19" s="166"/>
      <c r="N19" s="166"/>
      <c r="O19" s="167"/>
    </row>
    <row r="20" spans="2:15" ht="17.25" customHeight="1">
      <c r="B20" s="464" t="s">
        <v>466</v>
      </c>
      <c r="C20" s="464"/>
      <c r="D20" s="464"/>
      <c r="E20" s="464"/>
      <c r="F20" s="464"/>
      <c r="G20" s="464"/>
      <c r="L20" s="166"/>
      <c r="M20" s="166"/>
      <c r="N20" s="166"/>
    </row>
    <row r="21" spans="2:15" ht="15" customHeight="1">
      <c r="B21" s="500" t="s">
        <v>467</v>
      </c>
      <c r="C21" s="500"/>
      <c r="D21" s="500"/>
      <c r="E21" s="500"/>
      <c r="F21" s="500"/>
      <c r="G21" s="500"/>
      <c r="K21" s="163"/>
      <c r="L21" s="167"/>
      <c r="M21" s="167"/>
      <c r="N21" s="167"/>
    </row>
    <row r="22" spans="2:15">
      <c r="B22" s="163"/>
      <c r="C22" s="169"/>
      <c r="D22" s="170"/>
      <c r="E22" s="170"/>
      <c r="F22" s="170"/>
      <c r="G22" s="166"/>
    </row>
    <row r="23" spans="2:15">
      <c r="B23" s="165"/>
      <c r="C23" s="170"/>
      <c r="D23" s="169"/>
      <c r="E23" s="169"/>
      <c r="F23" s="169"/>
      <c r="G23" s="166"/>
    </row>
    <row r="24" spans="2:15">
      <c r="B24" s="165"/>
      <c r="C24" s="170"/>
      <c r="D24" s="169"/>
      <c r="E24" s="169"/>
      <c r="F24" s="169"/>
      <c r="G24" s="166"/>
    </row>
    <row r="25" spans="2:15">
      <c r="B25" s="165"/>
      <c r="C25" s="170"/>
      <c r="D25" s="169"/>
      <c r="E25" s="169"/>
      <c r="F25" s="169"/>
      <c r="G25" s="166"/>
    </row>
    <row r="26" spans="2:15">
      <c r="B26" s="165"/>
      <c r="C26" s="170"/>
      <c r="D26" s="169"/>
      <c r="E26" s="169"/>
      <c r="F26" s="169"/>
      <c r="G26" s="166"/>
    </row>
    <row r="27" spans="2:15">
      <c r="B27" s="165"/>
      <c r="C27" s="169"/>
      <c r="D27" s="169"/>
      <c r="E27" s="169"/>
      <c r="F27" s="169"/>
      <c r="G27" s="166"/>
    </row>
    <row r="28" spans="2:15">
      <c r="C28" s="169"/>
      <c r="D28" s="170"/>
      <c r="E28" s="170"/>
      <c r="F28" s="170"/>
      <c r="G28" s="166"/>
    </row>
    <row r="29" spans="2:15">
      <c r="C29" s="169"/>
      <c r="D29" s="170"/>
      <c r="E29" s="170"/>
      <c r="F29" s="170"/>
      <c r="G29" s="166"/>
    </row>
    <row r="30" spans="2:15">
      <c r="C30" s="169"/>
      <c r="D30" s="170"/>
      <c r="E30" s="170"/>
      <c r="F30" s="170"/>
      <c r="G30" s="166"/>
    </row>
    <row r="31" spans="2:15">
      <c r="B31" s="163"/>
      <c r="C31" s="169"/>
      <c r="D31" s="170"/>
      <c r="E31" s="170"/>
      <c r="F31" s="170"/>
      <c r="G31" s="166"/>
    </row>
    <row r="32" spans="2:15">
      <c r="B32" s="165"/>
      <c r="C32" s="170"/>
      <c r="D32" s="169"/>
      <c r="E32" s="169"/>
      <c r="F32" s="169"/>
      <c r="G32" s="166"/>
    </row>
    <row r="33" spans="2:9">
      <c r="B33" s="165"/>
      <c r="C33" s="170"/>
      <c r="D33" s="169"/>
      <c r="E33" s="169"/>
      <c r="F33" s="169"/>
      <c r="G33" s="166"/>
    </row>
    <row r="34" spans="2:9">
      <c r="B34" s="165"/>
      <c r="C34" s="170"/>
      <c r="D34" s="169"/>
      <c r="E34" s="169"/>
      <c r="F34" s="169"/>
      <c r="G34" s="166"/>
    </row>
    <row r="35" spans="2:9">
      <c r="B35" s="165"/>
      <c r="C35" s="170"/>
      <c r="D35" s="169"/>
      <c r="E35" s="169"/>
      <c r="F35" s="169"/>
      <c r="G35" s="166"/>
    </row>
    <row r="36" spans="2:9">
      <c r="B36" s="165"/>
      <c r="C36" s="169"/>
      <c r="D36" s="169"/>
      <c r="E36" s="169"/>
      <c r="F36" s="169"/>
      <c r="G36" s="166"/>
    </row>
    <row r="37" spans="2:9">
      <c r="B37" s="165"/>
      <c r="C37" s="169"/>
      <c r="D37" s="169"/>
      <c r="E37" s="169"/>
      <c r="F37" s="169"/>
      <c r="G37" s="166"/>
    </row>
    <row r="38" spans="2:9">
      <c r="I38" s="142"/>
    </row>
    <row r="39" spans="2:9">
      <c r="I39" s="142"/>
    </row>
    <row r="40" spans="2:9">
      <c r="I40" s="142"/>
    </row>
    <row r="41" spans="2:9">
      <c r="B41" s="163"/>
    </row>
    <row r="43" spans="2:9">
      <c r="B43" s="165"/>
      <c r="G43" s="171"/>
    </row>
    <row r="44" spans="2:9">
      <c r="B44" s="165"/>
      <c r="G44" s="171"/>
    </row>
    <row r="45" spans="2:9">
      <c r="B45" s="165"/>
      <c r="G45" s="171"/>
    </row>
  </sheetData>
  <sheetProtection algorithmName="SHA-512" hashValue="dcjKEfSnNn8sOrUQaLo4JpryjY5enpVERG2nioSclP8ZrYVRZwGb4TB/H2O6Y7DbGFo6ETHA7aKF7W+5e4yqXA==" saltValue="c1dRzIupXrLINiswzOUfTg==" spinCount="100000" sheet="1" objects="1" scenarios="1"/>
  <mergeCells count="3">
    <mergeCell ref="B11:G11"/>
    <mergeCell ref="B20:G20"/>
    <mergeCell ref="B21:G2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9B50-F39F-43AE-8039-DE8739AD3E5E}">
  <sheetPr codeName="Sheet12">
    <tabColor rgb="FF25323A"/>
  </sheetPr>
  <dimension ref="A1:AN24"/>
  <sheetViews>
    <sheetView zoomScale="115" zoomScaleNormal="115" workbookViewId="0">
      <pane ySplit="1" topLeftCell="A2" activePane="bottomLeft" state="frozen"/>
      <selection pane="bottomLeft" activeCell="H21" sqref="H21"/>
      <selection activeCell="H21" sqref="H21"/>
    </sheetView>
  </sheetViews>
  <sheetFormatPr defaultColWidth="8.85546875" defaultRowHeight="12.75"/>
  <cols>
    <col min="1" max="1" width="4.42578125" style="81" customWidth="1"/>
    <col min="2" max="2" width="32.140625" style="81" customWidth="1"/>
    <col min="3" max="5" width="15.42578125" style="81" customWidth="1"/>
    <col min="6" max="6" width="15.140625" style="81" customWidth="1"/>
    <col min="7" max="7" width="20" style="81" customWidth="1"/>
    <col min="8" max="8" width="13.85546875" style="81" bestFit="1" customWidth="1"/>
    <col min="9" max="9" width="8.5703125" style="81"/>
    <col min="10" max="10" width="38.140625" style="81" customWidth="1"/>
    <col min="11" max="40" width="8.5703125" style="81"/>
    <col min="41" max="16384" width="8.85546875" style="140"/>
  </cols>
  <sheetData>
    <row r="1" spans="2:9" s="66" customFormat="1"/>
    <row r="2" spans="2:9" s="66" customFormat="1">
      <c r="B2" s="67" t="s">
        <v>185</v>
      </c>
      <c r="C2" s="136"/>
      <c r="D2" s="136"/>
      <c r="E2" s="136"/>
      <c r="F2" s="136"/>
    </row>
    <row r="3" spans="2:9" s="73" customFormat="1">
      <c r="B3" s="70"/>
      <c r="C3" s="71"/>
      <c r="D3" s="71"/>
      <c r="E3" s="71"/>
      <c r="F3" s="71"/>
    </row>
    <row r="4" spans="2:9" ht="27">
      <c r="B4" s="137" t="s">
        <v>468</v>
      </c>
      <c r="C4" s="138" t="s">
        <v>187</v>
      </c>
      <c r="D4" s="139" t="s">
        <v>188</v>
      </c>
      <c r="E4" s="138" t="s">
        <v>189</v>
      </c>
      <c r="F4" s="138" t="s">
        <v>229</v>
      </c>
    </row>
    <row r="5" spans="2:9">
      <c r="B5" s="76" t="s">
        <v>469</v>
      </c>
      <c r="C5" s="141">
        <v>16199.2</v>
      </c>
      <c r="D5" s="141">
        <v>1483.4</v>
      </c>
      <c r="E5" s="141">
        <v>6020.4</v>
      </c>
      <c r="F5" s="61">
        <f>SUM(C5:E5)</f>
        <v>23703</v>
      </c>
      <c r="H5" s="142"/>
      <c r="I5" s="142"/>
    </row>
    <row r="6" spans="2:9">
      <c r="B6" s="76" t="s">
        <v>470</v>
      </c>
      <c r="C6" s="141">
        <v>8137</v>
      </c>
      <c r="D6" s="141">
        <v>5069.3</v>
      </c>
      <c r="E6" s="141" t="s">
        <v>379</v>
      </c>
      <c r="F6" s="61">
        <f t="shared" ref="F6:F20" si="0">SUM(C6:E6)</f>
        <v>13206.3</v>
      </c>
      <c r="H6" s="87"/>
    </row>
    <row r="7" spans="2:9">
      <c r="B7" s="76" t="s">
        <v>471</v>
      </c>
      <c r="C7" s="141">
        <v>6046.9</v>
      </c>
      <c r="D7" s="141">
        <v>399.3</v>
      </c>
      <c r="E7" s="141" t="s">
        <v>379</v>
      </c>
      <c r="F7" s="61">
        <f t="shared" si="0"/>
        <v>6446.2</v>
      </c>
      <c r="H7" s="87"/>
    </row>
    <row r="8" spans="2:9">
      <c r="B8" s="76" t="s">
        <v>472</v>
      </c>
      <c r="C8" s="141">
        <v>888.2</v>
      </c>
      <c r="D8" s="141">
        <v>86.6</v>
      </c>
      <c r="E8" s="141" t="s">
        <v>379</v>
      </c>
      <c r="F8" s="61">
        <f t="shared" si="0"/>
        <v>974.80000000000007</v>
      </c>
      <c r="H8" s="87"/>
    </row>
    <row r="9" spans="2:9">
      <c r="B9" s="76" t="s">
        <v>473</v>
      </c>
      <c r="C9" s="141" t="s">
        <v>379</v>
      </c>
      <c r="D9" s="141">
        <v>539</v>
      </c>
      <c r="E9" s="141" t="s">
        <v>379</v>
      </c>
      <c r="F9" s="61">
        <f t="shared" si="0"/>
        <v>539</v>
      </c>
      <c r="H9" s="87"/>
    </row>
    <row r="10" spans="2:9">
      <c r="B10" s="76" t="s">
        <v>474</v>
      </c>
      <c r="C10" s="141">
        <v>504</v>
      </c>
      <c r="D10" s="141" t="s">
        <v>379</v>
      </c>
      <c r="E10" s="141" t="s">
        <v>379</v>
      </c>
      <c r="F10" s="61">
        <f t="shared" si="0"/>
        <v>504</v>
      </c>
      <c r="H10" s="87"/>
    </row>
    <row r="11" spans="2:9">
      <c r="B11" s="76" t="s">
        <v>475</v>
      </c>
      <c r="C11" s="141">
        <v>271.3</v>
      </c>
      <c r="D11" s="141">
        <v>200.2</v>
      </c>
      <c r="E11" s="141" t="s">
        <v>379</v>
      </c>
      <c r="F11" s="61">
        <f t="shared" si="0"/>
        <v>471.5</v>
      </c>
      <c r="H11" s="87"/>
    </row>
    <row r="12" spans="2:9">
      <c r="B12" s="76" t="s">
        <v>476</v>
      </c>
      <c r="C12" s="141">
        <v>247.5</v>
      </c>
      <c r="D12" s="141">
        <v>46.2</v>
      </c>
      <c r="E12" s="141" t="s">
        <v>379</v>
      </c>
      <c r="F12" s="61">
        <f t="shared" si="0"/>
        <v>293.7</v>
      </c>
      <c r="H12" s="87"/>
    </row>
    <row r="13" spans="2:9">
      <c r="B13" s="76" t="s">
        <v>477</v>
      </c>
      <c r="C13" s="141">
        <v>254.8</v>
      </c>
      <c r="D13" s="141">
        <v>8.1</v>
      </c>
      <c r="E13" s="141" t="s">
        <v>379</v>
      </c>
      <c r="F13" s="61">
        <f t="shared" si="0"/>
        <v>262.90000000000003</v>
      </c>
      <c r="H13" s="87"/>
    </row>
    <row r="14" spans="2:9">
      <c r="B14" s="76" t="s">
        <v>478</v>
      </c>
      <c r="C14" s="141">
        <v>41.3</v>
      </c>
      <c r="D14" s="141">
        <v>60.4</v>
      </c>
      <c r="E14" s="141" t="s">
        <v>379</v>
      </c>
      <c r="F14" s="61">
        <f t="shared" si="0"/>
        <v>101.69999999999999</v>
      </c>
      <c r="H14" s="87"/>
    </row>
    <row r="15" spans="2:9">
      <c r="B15" s="76" t="s">
        <v>479</v>
      </c>
      <c r="C15" s="141">
        <v>69.099999999999994</v>
      </c>
      <c r="D15" s="141">
        <v>4.5</v>
      </c>
      <c r="E15" s="141" t="s">
        <v>379</v>
      </c>
      <c r="F15" s="61">
        <f t="shared" si="0"/>
        <v>73.599999999999994</v>
      </c>
      <c r="H15" s="87"/>
    </row>
    <row r="16" spans="2:9">
      <c r="B16" s="76" t="s">
        <v>480</v>
      </c>
      <c r="C16" s="141">
        <v>17.5</v>
      </c>
      <c r="D16" s="141">
        <v>35.4</v>
      </c>
      <c r="E16" s="141" t="s">
        <v>379</v>
      </c>
      <c r="F16" s="61">
        <f t="shared" si="0"/>
        <v>52.9</v>
      </c>
      <c r="H16" s="87"/>
    </row>
    <row r="17" spans="2:8">
      <c r="B17" s="76" t="s">
        <v>481</v>
      </c>
      <c r="C17" s="141">
        <v>42</v>
      </c>
      <c r="D17" s="141" t="s">
        <v>379</v>
      </c>
      <c r="E17" s="141" t="s">
        <v>379</v>
      </c>
      <c r="F17" s="61">
        <f t="shared" si="0"/>
        <v>42</v>
      </c>
      <c r="H17" s="87"/>
    </row>
    <row r="18" spans="2:8">
      <c r="B18" s="76" t="s">
        <v>482</v>
      </c>
      <c r="C18" s="141" t="s">
        <v>379</v>
      </c>
      <c r="D18" s="141">
        <v>18.899999999999999</v>
      </c>
      <c r="E18" s="141" t="s">
        <v>379</v>
      </c>
      <c r="F18" s="61">
        <f t="shared" si="0"/>
        <v>18.899999999999999</v>
      </c>
      <c r="H18" s="87"/>
    </row>
    <row r="19" spans="2:8">
      <c r="B19" s="76" t="s">
        <v>483</v>
      </c>
      <c r="C19" s="141">
        <v>10.199999999999999</v>
      </c>
      <c r="D19" s="141">
        <v>1.5</v>
      </c>
      <c r="E19" s="141" t="s">
        <v>379</v>
      </c>
      <c r="F19" s="61">
        <f t="shared" si="0"/>
        <v>11.7</v>
      </c>
      <c r="H19" s="87"/>
    </row>
    <row r="20" spans="2:8" ht="14.25">
      <c r="B20" s="76" t="s">
        <v>484</v>
      </c>
      <c r="C20" s="141">
        <v>231.9</v>
      </c>
      <c r="D20" s="141" t="s">
        <v>379</v>
      </c>
      <c r="E20" s="141">
        <v>388.8</v>
      </c>
      <c r="F20" s="61">
        <f t="shared" si="0"/>
        <v>620.70000000000005</v>
      </c>
      <c r="H20" s="87"/>
    </row>
    <row r="21" spans="2:8" ht="18.75" customHeight="1">
      <c r="B21" s="143" t="s">
        <v>229</v>
      </c>
      <c r="C21" s="144">
        <f>SUM(C5:C20)</f>
        <v>32960.899999999994</v>
      </c>
      <c r="D21" s="144">
        <f>SUM(D5:D20)</f>
        <v>7952.8</v>
      </c>
      <c r="E21" s="144">
        <f>SUM(E5:E20)</f>
        <v>6409.2</v>
      </c>
      <c r="F21" s="144">
        <f>SUM(C21:E21)</f>
        <v>47322.899999999994</v>
      </c>
      <c r="H21" s="87"/>
    </row>
    <row r="22" spans="2:8" ht="17.25" customHeight="1">
      <c r="B22" s="460" t="s">
        <v>485</v>
      </c>
      <c r="C22" s="460"/>
      <c r="D22" s="460"/>
      <c r="E22" s="460"/>
      <c r="F22" s="460"/>
    </row>
    <row r="23" spans="2:8">
      <c r="B23" s="460" t="s">
        <v>486</v>
      </c>
      <c r="C23" s="460"/>
      <c r="D23" s="460"/>
      <c r="E23" s="460"/>
      <c r="F23" s="460"/>
    </row>
    <row r="24" spans="2:8">
      <c r="B24" s="460"/>
      <c r="C24" s="460"/>
      <c r="D24" s="460"/>
      <c r="E24" s="460"/>
      <c r="F24" s="460"/>
    </row>
  </sheetData>
  <sheetProtection algorithmName="SHA-512" hashValue="YDrkxu8Nlr9FSd1eZ7NxUEn2T8mgxB/YhXjwunF1Y9geWfINAIyaLVQisF/Sife+rf8+fglg//Nd36HjKcNv1A==" saltValue="ybGyhKiEnHpEqkDVMfq4Lg==" spinCount="100000" sheet="1" objects="1" scenarios="1"/>
  <sortState xmlns:xlrd2="http://schemas.microsoft.com/office/spreadsheetml/2017/richdata2" ref="B4:F20">
    <sortCondition descending="1" ref="F4:F20"/>
  </sortState>
  <mergeCells count="3">
    <mergeCell ref="B22:F22"/>
    <mergeCell ref="B24:F24"/>
    <mergeCell ref="B23:F2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25323A"/>
  </sheetPr>
  <dimension ref="B1:M83"/>
  <sheetViews>
    <sheetView zoomScale="115" workbookViewId="0">
      <pane xSplit="2" ySplit="2" topLeftCell="C55" activePane="bottomRight" state="frozen"/>
      <selection pane="bottomRight" activeCell="C81" sqref="C81"/>
      <selection pane="bottomLeft" activeCell="H21" sqref="H21"/>
      <selection pane="topRight" activeCell="H21" sqref="H21"/>
    </sheetView>
  </sheetViews>
  <sheetFormatPr defaultColWidth="9.140625" defaultRowHeight="12.75"/>
  <cols>
    <col min="1" max="1" width="3.85546875" style="81" customWidth="1"/>
    <col min="2" max="2" width="32.140625" style="81" customWidth="1"/>
    <col min="3" max="4" width="13.42578125" style="81" customWidth="1"/>
    <col min="5" max="5" width="13.85546875" style="81" bestFit="1" customWidth="1"/>
    <col min="6" max="7" width="12.42578125" style="81" customWidth="1"/>
    <col min="8" max="8" width="9.85546875" style="81" bestFit="1" customWidth="1"/>
    <col min="9" max="9" width="8.5703125" style="81"/>
    <col min="10" max="10" width="14.42578125" style="81" customWidth="1"/>
    <col min="11" max="11" width="15.42578125" style="81" customWidth="1"/>
    <col min="12" max="12" width="18" style="81" customWidth="1"/>
    <col min="13" max="19" width="8.5703125" style="81" customWidth="1"/>
    <col min="20" max="16384" width="9.140625" style="81"/>
  </cols>
  <sheetData>
    <row r="1" spans="2:8" s="66" customFormat="1"/>
    <row r="2" spans="2:8" s="66" customFormat="1">
      <c r="B2" s="67" t="s">
        <v>185</v>
      </c>
      <c r="C2" s="68"/>
      <c r="D2" s="68"/>
      <c r="E2" s="68"/>
      <c r="F2" s="68"/>
      <c r="G2" s="69"/>
    </row>
    <row r="3" spans="2:8" s="73" customFormat="1">
      <c r="B3" s="70"/>
      <c r="C3" s="71"/>
      <c r="D3" s="71"/>
      <c r="E3" s="71"/>
      <c r="F3" s="71"/>
      <c r="G3" s="72"/>
    </row>
    <row r="4" spans="2:8" s="73" customFormat="1" ht="14.25">
      <c r="B4" s="74" t="s">
        <v>487</v>
      </c>
      <c r="C4" s="75" t="s">
        <v>187</v>
      </c>
      <c r="D4" s="75" t="s">
        <v>188</v>
      </c>
      <c r="E4" s="75" t="s">
        <v>189</v>
      </c>
      <c r="F4" s="75" t="s">
        <v>229</v>
      </c>
      <c r="G4" s="72"/>
    </row>
    <row r="5" spans="2:8" s="73" customFormat="1" ht="14.25">
      <c r="B5" s="76" t="s">
        <v>488</v>
      </c>
      <c r="C5" s="77">
        <f>SUM(C13:C16,C29,C56)</f>
        <v>24298399.699999999</v>
      </c>
      <c r="D5" s="77">
        <f>SUM(D13:D16,D29,D56)</f>
        <v>3361554.4</v>
      </c>
      <c r="E5" s="77">
        <f>SUM(E13:E16,E29,E56)</f>
        <v>713.2</v>
      </c>
      <c r="F5" s="64">
        <f>SUM(C5:E5)</f>
        <v>27660667.299999997</v>
      </c>
      <c r="G5" s="72"/>
    </row>
    <row r="6" spans="2:8" s="73" customFormat="1">
      <c r="B6" s="76" t="s">
        <v>489</v>
      </c>
      <c r="C6" s="77">
        <f>SUM(C18:C21,C30,C57)</f>
        <v>20752069.210000001</v>
      </c>
      <c r="D6" s="77">
        <f>SUM(D18:D21,D30,D57)</f>
        <v>1187160</v>
      </c>
      <c r="E6" s="77">
        <f>SUM(E18:E21,E30,E57)</f>
        <v>16422359.699999999</v>
      </c>
      <c r="F6" s="64">
        <f>SUM(C6:E6)</f>
        <v>38361588.909999996</v>
      </c>
      <c r="G6" s="72"/>
    </row>
    <row r="7" spans="2:8" s="73" customFormat="1">
      <c r="B7" s="76" t="s">
        <v>229</v>
      </c>
      <c r="C7" s="63">
        <f>SUM(C5:C6)</f>
        <v>45050468.909999996</v>
      </c>
      <c r="D7" s="63">
        <f>SUM(D5:D6)</f>
        <v>4548714.4000000004</v>
      </c>
      <c r="E7" s="63">
        <f t="shared" ref="D7:E7" si="0">SUM(E5:E6)</f>
        <v>16423072.899999999</v>
      </c>
      <c r="F7" s="64">
        <f>SUM(C7:E7)</f>
        <v>66022256.209999993</v>
      </c>
      <c r="G7" s="72"/>
    </row>
    <row r="8" spans="2:8" s="73" customFormat="1">
      <c r="B8" s="464" t="s">
        <v>490</v>
      </c>
      <c r="C8" s="464"/>
      <c r="D8" s="464"/>
      <c r="E8" s="464"/>
      <c r="F8" s="464"/>
      <c r="G8" s="72"/>
    </row>
    <row r="9" spans="2:8" s="73" customFormat="1">
      <c r="B9" s="168" t="s">
        <v>491</v>
      </c>
      <c r="C9" s="168"/>
      <c r="D9" s="168"/>
      <c r="E9" s="168"/>
      <c r="F9" s="168"/>
      <c r="G9" s="72"/>
    </row>
    <row r="10" spans="2:8" s="73" customFormat="1">
      <c r="B10" s="70"/>
      <c r="C10" s="71"/>
      <c r="D10" s="71"/>
      <c r="E10" s="71"/>
      <c r="F10" s="71"/>
      <c r="G10" s="72"/>
    </row>
    <row r="11" spans="2:8">
      <c r="B11" s="78" t="s">
        <v>178</v>
      </c>
      <c r="C11" s="79" t="s">
        <v>187</v>
      </c>
      <c r="D11" s="79" t="s">
        <v>188</v>
      </c>
      <c r="E11" s="79" t="s">
        <v>189</v>
      </c>
      <c r="F11" s="79" t="s">
        <v>229</v>
      </c>
      <c r="G11" s="80"/>
    </row>
    <row r="12" spans="2:8">
      <c r="B12" s="82" t="s">
        <v>492</v>
      </c>
      <c r="C12" s="83"/>
      <c r="D12" s="83"/>
      <c r="E12" s="83"/>
      <c r="F12" s="84"/>
      <c r="G12" s="80"/>
    </row>
    <row r="13" spans="2:8" ht="14.25">
      <c r="B13" s="85" t="s">
        <v>493</v>
      </c>
      <c r="C13" s="62">
        <v>13013419</v>
      </c>
      <c r="D13" s="62">
        <v>2423604</v>
      </c>
      <c r="E13" s="86">
        <v>0</v>
      </c>
      <c r="F13" s="62">
        <f>SUM(C13:E13)</f>
        <v>15437023</v>
      </c>
      <c r="G13" s="80"/>
      <c r="H13" s="87"/>
    </row>
    <row r="14" spans="2:8">
      <c r="B14" s="88" t="s">
        <v>494</v>
      </c>
      <c r="C14" s="61" t="s">
        <v>379</v>
      </c>
      <c r="D14" s="86">
        <v>0</v>
      </c>
      <c r="E14" s="86">
        <v>0</v>
      </c>
      <c r="F14" s="86">
        <f t="shared" ref="F14:F22" si="1">SUM(C14:E14)</f>
        <v>0</v>
      </c>
      <c r="G14" s="80"/>
      <c r="H14" s="87"/>
    </row>
    <row r="15" spans="2:8" ht="14.25" customHeight="1">
      <c r="B15" s="88" t="s">
        <v>495</v>
      </c>
      <c r="C15" s="61">
        <v>11283394</v>
      </c>
      <c r="D15" s="61">
        <v>927386</v>
      </c>
      <c r="E15" s="86">
        <v>0</v>
      </c>
      <c r="F15" s="62">
        <f t="shared" si="1"/>
        <v>12210780</v>
      </c>
      <c r="G15" s="80"/>
      <c r="H15" s="87"/>
    </row>
    <row r="16" spans="2:8">
      <c r="B16" s="89" t="s">
        <v>496</v>
      </c>
      <c r="C16" s="90" t="s">
        <v>379</v>
      </c>
      <c r="D16" s="90">
        <v>10095</v>
      </c>
      <c r="E16" s="86">
        <v>0</v>
      </c>
      <c r="F16" s="62">
        <f t="shared" si="1"/>
        <v>10095</v>
      </c>
      <c r="G16" s="80"/>
    </row>
    <row r="17" spans="2:7">
      <c r="B17" s="91" t="s">
        <v>489</v>
      </c>
      <c r="C17" s="92"/>
      <c r="D17" s="92"/>
      <c r="E17" s="92"/>
      <c r="F17" s="62"/>
      <c r="G17" s="80"/>
    </row>
    <row r="18" spans="2:7" ht="14.25">
      <c r="B18" s="85" t="s">
        <v>497</v>
      </c>
      <c r="C18" s="62">
        <v>20749212</v>
      </c>
      <c r="D18" s="86">
        <v>0</v>
      </c>
      <c r="E18" s="62">
        <v>13171854</v>
      </c>
      <c r="F18" s="62">
        <f t="shared" si="1"/>
        <v>33921066</v>
      </c>
      <c r="G18" s="80"/>
    </row>
    <row r="19" spans="2:7">
      <c r="B19" s="88" t="s">
        <v>494</v>
      </c>
      <c r="C19" s="61" t="s">
        <v>379</v>
      </c>
      <c r="D19" s="61">
        <v>1185440</v>
      </c>
      <c r="E19" s="61">
        <v>3219821</v>
      </c>
      <c r="F19" s="62">
        <f t="shared" si="1"/>
        <v>4405261</v>
      </c>
      <c r="G19" s="80"/>
    </row>
    <row r="20" spans="2:7" ht="14.25">
      <c r="B20" s="88" t="s">
        <v>495</v>
      </c>
      <c r="C20" s="86">
        <v>0</v>
      </c>
      <c r="D20" s="86">
        <v>0</v>
      </c>
      <c r="E20" s="86">
        <v>0</v>
      </c>
      <c r="F20" s="86">
        <f t="shared" si="1"/>
        <v>0</v>
      </c>
      <c r="G20" s="80"/>
    </row>
    <row r="21" spans="2:7">
      <c r="B21" s="88" t="s">
        <v>496</v>
      </c>
      <c r="C21" s="86" t="s">
        <v>379</v>
      </c>
      <c r="D21" s="86">
        <v>0</v>
      </c>
      <c r="E21" s="86">
        <v>0</v>
      </c>
      <c r="F21" s="86">
        <f t="shared" si="1"/>
        <v>0</v>
      </c>
      <c r="G21" s="80"/>
    </row>
    <row r="22" spans="2:7">
      <c r="B22" s="93" t="s">
        <v>229</v>
      </c>
      <c r="C22" s="61">
        <f>SUM(C13:C21)</f>
        <v>45046025</v>
      </c>
      <c r="D22" s="61">
        <f t="shared" ref="D22" si="2">SUM(D13:D21)</f>
        <v>4546525</v>
      </c>
      <c r="E22" s="61">
        <f>SUM(E13:E21)</f>
        <v>16391675</v>
      </c>
      <c r="F22" s="62">
        <f t="shared" si="1"/>
        <v>65984225</v>
      </c>
      <c r="G22" s="80"/>
    </row>
    <row r="23" spans="2:7">
      <c r="B23" s="464" t="s">
        <v>498</v>
      </c>
      <c r="C23" s="464"/>
      <c r="D23" s="464"/>
      <c r="E23" s="464"/>
      <c r="F23" s="464"/>
      <c r="G23" s="80"/>
    </row>
    <row r="24" spans="2:7">
      <c r="B24" s="488" t="s">
        <v>499</v>
      </c>
      <c r="C24" s="488"/>
      <c r="D24" s="488"/>
      <c r="E24" s="488"/>
      <c r="F24" s="488"/>
      <c r="G24" s="94"/>
    </row>
    <row r="25" spans="2:7">
      <c r="C25" s="95"/>
      <c r="D25" s="95"/>
      <c r="E25" s="95"/>
      <c r="F25" s="94"/>
      <c r="G25" s="94"/>
    </row>
    <row r="26" spans="2:7">
      <c r="B26" s="96" t="s">
        <v>500</v>
      </c>
      <c r="C26" s="97"/>
      <c r="D26" s="97"/>
      <c r="E26" s="97"/>
      <c r="F26" s="97"/>
      <c r="G26" s="94"/>
    </row>
    <row r="27" spans="2:7">
      <c r="C27" s="98"/>
      <c r="D27" s="98"/>
      <c r="E27" s="94"/>
      <c r="F27" s="94"/>
      <c r="G27" s="94"/>
    </row>
    <row r="28" spans="2:7" ht="14.25">
      <c r="B28" s="99" t="s">
        <v>501</v>
      </c>
      <c r="C28" s="75" t="s">
        <v>187</v>
      </c>
      <c r="D28" s="75" t="s">
        <v>188</v>
      </c>
      <c r="E28" s="75" t="s">
        <v>189</v>
      </c>
      <c r="F28" s="75" t="s">
        <v>229</v>
      </c>
      <c r="G28" s="94"/>
    </row>
    <row r="29" spans="2:7" ht="14.25">
      <c r="B29" s="76" t="s">
        <v>502</v>
      </c>
      <c r="C29" s="100">
        <f>SUM(C35:C37)</f>
        <v>0</v>
      </c>
      <c r="D29" s="100">
        <f t="shared" ref="D29:E29" si="3">SUM(D35:D37)</f>
        <v>0</v>
      </c>
      <c r="E29" s="100">
        <f t="shared" si="3"/>
        <v>0</v>
      </c>
      <c r="F29" s="101">
        <f>SUM(C29:E29)</f>
        <v>0</v>
      </c>
      <c r="G29" s="94"/>
    </row>
    <row r="30" spans="2:7">
      <c r="B30" s="76" t="s">
        <v>489</v>
      </c>
      <c r="C30" s="65">
        <f>SUM(C39:C41)</f>
        <v>1380.01</v>
      </c>
      <c r="D30" s="65">
        <f t="shared" ref="D30:E30" si="4">SUM(D39:D41)</f>
        <v>1363.6</v>
      </c>
      <c r="E30" s="65">
        <f t="shared" si="4"/>
        <v>300.7</v>
      </c>
      <c r="F30" s="64">
        <f>SUM(C30:E30)</f>
        <v>3044.3099999999995</v>
      </c>
      <c r="G30" s="94"/>
    </row>
    <row r="31" spans="2:7">
      <c r="B31" s="76" t="s">
        <v>229</v>
      </c>
      <c r="C31" s="63">
        <f>SUM(C29:C30)</f>
        <v>1380.01</v>
      </c>
      <c r="D31" s="63">
        <f t="shared" ref="D31:E31" si="5">SUM(D29:D30)</f>
        <v>1363.6</v>
      </c>
      <c r="E31" s="63">
        <f t="shared" si="5"/>
        <v>300.7</v>
      </c>
      <c r="F31" s="63">
        <f>SUM(F29:F30)</f>
        <v>3044.3099999999995</v>
      </c>
      <c r="G31" s="98"/>
    </row>
    <row r="32" spans="2:7">
      <c r="C32" s="102"/>
      <c r="D32" s="102"/>
      <c r="E32" s="102"/>
      <c r="F32" s="102"/>
      <c r="G32" s="98"/>
    </row>
    <row r="33" spans="2:13" ht="27">
      <c r="B33" s="103" t="s">
        <v>503</v>
      </c>
      <c r="C33" s="79" t="s">
        <v>187</v>
      </c>
      <c r="D33" s="79" t="s">
        <v>188</v>
      </c>
      <c r="E33" s="79" t="s">
        <v>189</v>
      </c>
      <c r="F33" s="79" t="s">
        <v>229</v>
      </c>
      <c r="G33" s="94"/>
    </row>
    <row r="34" spans="2:13">
      <c r="B34" s="104" t="s">
        <v>492</v>
      </c>
      <c r="C34" s="105"/>
      <c r="D34" s="106"/>
      <c r="E34" s="105"/>
      <c r="F34" s="107"/>
      <c r="G34" s="94"/>
    </row>
    <row r="35" spans="2:13">
      <c r="B35" s="85" t="s">
        <v>504</v>
      </c>
      <c r="C35" s="108">
        <v>0</v>
      </c>
      <c r="D35" s="108">
        <v>0</v>
      </c>
      <c r="E35" s="108">
        <v>0</v>
      </c>
      <c r="F35" s="109">
        <f>SUM(C35:E35)</f>
        <v>0</v>
      </c>
      <c r="G35" s="94"/>
    </row>
    <row r="36" spans="2:13">
      <c r="B36" s="88" t="s">
        <v>505</v>
      </c>
      <c r="C36" s="101">
        <v>0</v>
      </c>
      <c r="D36" s="101">
        <v>0</v>
      </c>
      <c r="E36" s="101">
        <v>0</v>
      </c>
      <c r="F36" s="86">
        <f>SUM(C36:E36)</f>
        <v>0</v>
      </c>
      <c r="G36" s="94"/>
    </row>
    <row r="37" spans="2:13">
      <c r="B37" s="88" t="s">
        <v>506</v>
      </c>
      <c r="C37" s="101">
        <v>0</v>
      </c>
      <c r="D37" s="101">
        <v>0</v>
      </c>
      <c r="E37" s="101">
        <v>0</v>
      </c>
      <c r="F37" s="86">
        <f>SUM(C37:E37)</f>
        <v>0</v>
      </c>
      <c r="G37" s="94"/>
    </row>
    <row r="38" spans="2:13">
      <c r="B38" s="76" t="s">
        <v>489</v>
      </c>
      <c r="C38" s="64"/>
      <c r="D38" s="63"/>
      <c r="E38" s="64"/>
      <c r="F38" s="64"/>
      <c r="G38" s="94"/>
      <c r="K38" s="87"/>
      <c r="M38" s="87"/>
    </row>
    <row r="39" spans="2:13">
      <c r="B39" s="88" t="s">
        <v>504</v>
      </c>
      <c r="C39" s="65">
        <v>242.9</v>
      </c>
      <c r="D39" s="101">
        <v>0</v>
      </c>
      <c r="E39" s="101">
        <v>0</v>
      </c>
      <c r="F39" s="64">
        <f>SUM(C39:E39)</f>
        <v>242.9</v>
      </c>
      <c r="G39" s="94"/>
      <c r="K39" s="87"/>
      <c r="M39" s="87"/>
    </row>
    <row r="40" spans="2:13">
      <c r="B40" s="88" t="s">
        <v>505</v>
      </c>
      <c r="C40" s="65">
        <v>1137.1099999999999</v>
      </c>
      <c r="D40" s="65">
        <v>1363.6</v>
      </c>
      <c r="E40" s="65">
        <v>300.7</v>
      </c>
      <c r="F40" s="64">
        <f>SUM(C40:E40)</f>
        <v>2801.41</v>
      </c>
      <c r="G40" s="94"/>
      <c r="K40" s="87"/>
      <c r="L40" s="87"/>
      <c r="M40" s="87"/>
    </row>
    <row r="41" spans="2:13">
      <c r="B41" s="89" t="s">
        <v>506</v>
      </c>
      <c r="C41" s="110">
        <v>0</v>
      </c>
      <c r="D41" s="110">
        <v>0</v>
      </c>
      <c r="E41" s="110">
        <v>0</v>
      </c>
      <c r="F41" s="111">
        <f>SUM(C41:E41)</f>
        <v>0</v>
      </c>
      <c r="G41" s="94"/>
    </row>
    <row r="42" spans="2:13">
      <c r="B42" s="104" t="s">
        <v>507</v>
      </c>
      <c r="C42" s="105"/>
      <c r="D42" s="106"/>
      <c r="E42" s="105"/>
      <c r="F42" s="107"/>
      <c r="G42" s="94"/>
    </row>
    <row r="43" spans="2:13">
      <c r="B43" s="85" t="s">
        <v>504</v>
      </c>
      <c r="C43" s="112">
        <f>SUM(C35+C39)</f>
        <v>242.9</v>
      </c>
      <c r="D43" s="109">
        <f>SUM(D35+D39)</f>
        <v>0</v>
      </c>
      <c r="E43" s="113">
        <f t="shared" ref="E43:F43" si="6">SUM(E35+E39)</f>
        <v>0</v>
      </c>
      <c r="F43" s="112">
        <f t="shared" si="6"/>
        <v>242.9</v>
      </c>
      <c r="G43" s="94"/>
      <c r="J43" s="114"/>
      <c r="K43" s="114"/>
      <c r="L43" s="114"/>
    </row>
    <row r="44" spans="2:13">
      <c r="B44" s="88" t="s">
        <v>505</v>
      </c>
      <c r="C44" s="63">
        <f>SUM(C36+C40)</f>
        <v>1137.1099999999999</v>
      </c>
      <c r="D44" s="63">
        <f t="shared" ref="D44:E44" si="7">SUM(D36+D40)</f>
        <v>1363.6</v>
      </c>
      <c r="E44" s="63">
        <f t="shared" si="7"/>
        <v>300.7</v>
      </c>
      <c r="F44" s="64">
        <f>SUM(C44:E44)</f>
        <v>2801.41</v>
      </c>
      <c r="G44" s="94"/>
      <c r="J44" s="114"/>
      <c r="K44" s="114"/>
      <c r="L44" s="114"/>
    </row>
    <row r="45" spans="2:13">
      <c r="B45" s="89" t="s">
        <v>506</v>
      </c>
      <c r="C45" s="115">
        <f>SUM(C37,C41)</f>
        <v>0</v>
      </c>
      <c r="D45" s="115">
        <f t="shared" ref="D45:E45" si="8">SUM(D37,D41)</f>
        <v>0</v>
      </c>
      <c r="E45" s="115">
        <f t="shared" si="8"/>
        <v>0</v>
      </c>
      <c r="F45" s="111">
        <f>SUM(C45:E45)</f>
        <v>0</v>
      </c>
      <c r="G45" s="94"/>
      <c r="J45" s="87"/>
      <c r="K45" s="87"/>
      <c r="L45" s="87"/>
    </row>
    <row r="46" spans="2:13">
      <c r="B46" s="116" t="s">
        <v>492</v>
      </c>
      <c r="C46" s="117"/>
      <c r="D46" s="117"/>
      <c r="E46" s="117"/>
      <c r="F46" s="107"/>
      <c r="G46" s="94"/>
      <c r="J46" s="87"/>
      <c r="K46" s="87"/>
      <c r="L46" s="87"/>
    </row>
    <row r="47" spans="2:13">
      <c r="B47" s="85" t="s">
        <v>508</v>
      </c>
      <c r="C47" s="113">
        <v>0</v>
      </c>
      <c r="D47" s="113">
        <v>0</v>
      </c>
      <c r="E47" s="113">
        <v>0</v>
      </c>
      <c r="F47" s="109">
        <f t="shared" ref="F47:F48" si="9">SUM(C47:E47)</f>
        <v>0</v>
      </c>
      <c r="G47" s="94"/>
      <c r="J47" s="87"/>
      <c r="K47" s="87"/>
      <c r="L47" s="87"/>
    </row>
    <row r="48" spans="2:13">
      <c r="B48" s="89" t="s">
        <v>509</v>
      </c>
      <c r="C48" s="115">
        <v>0</v>
      </c>
      <c r="D48" s="115">
        <v>0</v>
      </c>
      <c r="E48" s="115">
        <v>0</v>
      </c>
      <c r="F48" s="111">
        <f t="shared" si="9"/>
        <v>0</v>
      </c>
      <c r="G48" s="94"/>
      <c r="J48" s="87"/>
      <c r="K48" s="87"/>
      <c r="L48" s="87"/>
    </row>
    <row r="49" spans="2:12">
      <c r="B49" s="116" t="s">
        <v>489</v>
      </c>
      <c r="C49" s="117"/>
      <c r="D49" s="117"/>
      <c r="E49" s="117"/>
      <c r="F49" s="107"/>
      <c r="G49" s="94"/>
      <c r="J49" s="87"/>
      <c r="K49" s="87"/>
      <c r="L49" s="87"/>
    </row>
    <row r="50" spans="2:12">
      <c r="B50" s="85" t="s">
        <v>508</v>
      </c>
      <c r="C50" s="113">
        <v>0</v>
      </c>
      <c r="D50" s="113">
        <v>0</v>
      </c>
      <c r="E50" s="113">
        <v>0</v>
      </c>
      <c r="F50" s="109">
        <f>SUM(C50:E50)</f>
        <v>0</v>
      </c>
      <c r="G50" s="94"/>
      <c r="J50" s="87"/>
      <c r="K50" s="87"/>
      <c r="L50" s="87"/>
    </row>
    <row r="51" spans="2:12">
      <c r="B51" s="88" t="s">
        <v>509</v>
      </c>
      <c r="C51" s="101">
        <f>SUM(C39:C40)</f>
        <v>1380.01</v>
      </c>
      <c r="D51" s="101">
        <f>D40</f>
        <v>1363.6</v>
      </c>
      <c r="E51" s="101">
        <f>E40</f>
        <v>300.7</v>
      </c>
      <c r="F51" s="64">
        <f>SUM(C51:E51)</f>
        <v>3044.3099999999995</v>
      </c>
      <c r="G51" s="94"/>
      <c r="I51" s="87"/>
      <c r="J51" s="87"/>
      <c r="K51" s="87"/>
      <c r="L51" s="87"/>
    </row>
    <row r="52" spans="2:12">
      <c r="B52" s="464" t="s">
        <v>510</v>
      </c>
      <c r="C52" s="464"/>
      <c r="D52" s="464"/>
      <c r="E52" s="464"/>
      <c r="F52" s="464"/>
      <c r="G52" s="94"/>
      <c r="J52" s="87"/>
      <c r="K52" s="87"/>
      <c r="L52" s="87"/>
    </row>
    <row r="53" spans="2:12">
      <c r="B53" s="488" t="s">
        <v>511</v>
      </c>
      <c r="C53" s="488"/>
      <c r="D53" s="488"/>
      <c r="E53" s="488"/>
      <c r="F53" s="488"/>
      <c r="G53" s="94"/>
    </row>
    <row r="54" spans="2:12">
      <c r="C54" s="94"/>
      <c r="D54" s="94"/>
      <c r="E54" s="94"/>
      <c r="F54" s="94"/>
      <c r="G54" s="94"/>
    </row>
    <row r="55" spans="2:12" ht="14.25">
      <c r="B55" s="118" t="s">
        <v>512</v>
      </c>
      <c r="C55" s="75" t="s">
        <v>187</v>
      </c>
      <c r="D55" s="75" t="s">
        <v>188</v>
      </c>
      <c r="E55" s="75" t="s">
        <v>189</v>
      </c>
      <c r="F55" s="75" t="s">
        <v>229</v>
      </c>
      <c r="G55" s="94"/>
    </row>
    <row r="56" spans="2:12">
      <c r="B56" s="76" t="s">
        <v>492</v>
      </c>
      <c r="C56" s="65">
        <f>SUM(C62:C65)</f>
        <v>1586.7</v>
      </c>
      <c r="D56" s="65">
        <f t="shared" ref="D56" si="10">SUM(D62:D65)</f>
        <v>469.4</v>
      </c>
      <c r="E56" s="65">
        <f>SUM(E62:E65)</f>
        <v>713.2</v>
      </c>
      <c r="F56" s="64">
        <f>SUM(C56:E56)</f>
        <v>2769.3</v>
      </c>
      <c r="G56" s="94"/>
    </row>
    <row r="57" spans="2:12">
      <c r="B57" s="119" t="s">
        <v>489</v>
      </c>
      <c r="C57" s="120">
        <f>SUM(C67:C70)</f>
        <v>1477.2</v>
      </c>
      <c r="D57" s="120">
        <f t="shared" ref="D57" si="11">SUM(D67:D70)</f>
        <v>356.4</v>
      </c>
      <c r="E57" s="120">
        <f>SUM(E67:E70)</f>
        <v>30384</v>
      </c>
      <c r="F57" s="121">
        <f>SUM(C57:E57)</f>
        <v>32217.599999999999</v>
      </c>
      <c r="G57" s="94"/>
      <c r="I57" s="87"/>
    </row>
    <row r="58" spans="2:12">
      <c r="B58" s="76" t="s">
        <v>229</v>
      </c>
      <c r="C58" s="64">
        <f>SUM(C56:C57)</f>
        <v>3063.9</v>
      </c>
      <c r="D58" s="64">
        <f>SUM(D56:D57)</f>
        <v>825.8</v>
      </c>
      <c r="E58" s="64">
        <f>SUM(E56:E57)</f>
        <v>31097.200000000001</v>
      </c>
      <c r="F58" s="64">
        <f>SUM(F56:F57)</f>
        <v>34986.9</v>
      </c>
      <c r="G58" s="94"/>
      <c r="I58" s="87"/>
    </row>
    <row r="59" spans="2:12">
      <c r="C59" s="94"/>
      <c r="D59" s="94"/>
      <c r="E59" s="94"/>
      <c r="F59" s="94"/>
      <c r="G59" s="94"/>
      <c r="I59" s="87"/>
    </row>
    <row r="60" spans="2:12" ht="27">
      <c r="B60" s="122" t="s">
        <v>513</v>
      </c>
      <c r="C60" s="79" t="s">
        <v>187</v>
      </c>
      <c r="D60" s="79" t="s">
        <v>188</v>
      </c>
      <c r="E60" s="79" t="s">
        <v>189</v>
      </c>
      <c r="F60" s="79" t="s">
        <v>229</v>
      </c>
      <c r="G60" s="94"/>
    </row>
    <row r="61" spans="2:12">
      <c r="B61" s="104" t="s">
        <v>492</v>
      </c>
      <c r="C61" s="105"/>
      <c r="D61" s="106"/>
      <c r="E61" s="105"/>
      <c r="F61" s="107"/>
      <c r="G61" s="94"/>
    </row>
    <row r="62" spans="2:12">
      <c r="B62" s="123" t="s">
        <v>514</v>
      </c>
      <c r="C62" s="124">
        <v>1137.8</v>
      </c>
      <c r="D62" s="125">
        <v>82.1</v>
      </c>
      <c r="E62" s="113">
        <v>0</v>
      </c>
      <c r="F62" s="126">
        <f>SUM(C62:E62)</f>
        <v>1219.8999999999999</v>
      </c>
      <c r="G62" s="94"/>
    </row>
    <row r="63" spans="2:12">
      <c r="B63" s="88" t="s">
        <v>515</v>
      </c>
      <c r="C63" s="127">
        <v>373.2</v>
      </c>
      <c r="D63" s="64">
        <v>0</v>
      </c>
      <c r="E63" s="101">
        <v>0</v>
      </c>
      <c r="F63" s="64">
        <f>SUM(C63:E63)</f>
        <v>373.2</v>
      </c>
      <c r="G63" s="94"/>
    </row>
    <row r="64" spans="2:12">
      <c r="B64" s="88" t="s">
        <v>516</v>
      </c>
      <c r="C64" s="128">
        <v>0</v>
      </c>
      <c r="D64" s="64">
        <v>0</v>
      </c>
      <c r="E64" s="101">
        <v>713.2</v>
      </c>
      <c r="F64" s="64">
        <f>SUM(C64:E64)</f>
        <v>713.2</v>
      </c>
      <c r="G64" s="94"/>
    </row>
    <row r="65" spans="2:7">
      <c r="B65" s="89" t="s">
        <v>517</v>
      </c>
      <c r="C65" s="129">
        <v>75.7</v>
      </c>
      <c r="D65" s="130">
        <v>387.3</v>
      </c>
      <c r="E65" s="110">
        <v>0</v>
      </c>
      <c r="F65" s="121">
        <f>SUM(C65:E65)</f>
        <v>463</v>
      </c>
      <c r="G65" s="94"/>
    </row>
    <row r="66" spans="2:7">
      <c r="B66" s="104" t="s">
        <v>489</v>
      </c>
      <c r="C66" s="131"/>
      <c r="D66" s="106"/>
      <c r="E66" s="105"/>
      <c r="F66" s="107"/>
      <c r="G66" s="94"/>
    </row>
    <row r="67" spans="2:7">
      <c r="B67" s="123" t="s">
        <v>514</v>
      </c>
      <c r="C67" s="108">
        <v>0</v>
      </c>
      <c r="D67" s="113">
        <v>0</v>
      </c>
      <c r="E67" s="113">
        <v>0</v>
      </c>
      <c r="F67" s="109">
        <f>SUM(C67:E67)</f>
        <v>0</v>
      </c>
      <c r="G67" s="94"/>
    </row>
    <row r="68" spans="2:7">
      <c r="B68" s="88" t="s">
        <v>515</v>
      </c>
      <c r="C68" s="132">
        <v>0</v>
      </c>
      <c r="D68" s="101">
        <v>0</v>
      </c>
      <c r="E68" s="101">
        <v>214.8</v>
      </c>
      <c r="F68" s="64">
        <f>SUM(C68:E68)</f>
        <v>214.8</v>
      </c>
      <c r="G68" s="94"/>
    </row>
    <row r="69" spans="2:7">
      <c r="B69" s="88" t="s">
        <v>516</v>
      </c>
      <c r="C69" s="127">
        <v>1477.2</v>
      </c>
      <c r="D69" s="65">
        <v>356.4</v>
      </c>
      <c r="E69" s="77">
        <v>1209.7</v>
      </c>
      <c r="F69" s="64">
        <f>SUM(C69:E69)</f>
        <v>3043.3</v>
      </c>
      <c r="G69" s="94"/>
    </row>
    <row r="70" spans="2:7" ht="14.25">
      <c r="B70" s="88" t="s">
        <v>518</v>
      </c>
      <c r="C70" s="132">
        <v>0</v>
      </c>
      <c r="D70" s="132">
        <v>0</v>
      </c>
      <c r="E70" s="77">
        <v>28959.5</v>
      </c>
      <c r="F70" s="64">
        <f>SUM(C70:E70)</f>
        <v>28959.5</v>
      </c>
      <c r="G70" s="94"/>
    </row>
    <row r="71" spans="2:7">
      <c r="B71" s="76" t="s">
        <v>519</v>
      </c>
      <c r="C71" s="64"/>
      <c r="D71" s="63"/>
      <c r="E71" s="63"/>
      <c r="F71" s="64"/>
      <c r="G71" s="94"/>
    </row>
    <row r="72" spans="2:7">
      <c r="B72" s="88" t="s">
        <v>520</v>
      </c>
      <c r="C72" s="63">
        <f>C62+C67</f>
        <v>1137.8</v>
      </c>
      <c r="D72" s="63">
        <f t="shared" ref="D72" si="12">D62+D67</f>
        <v>82.1</v>
      </c>
      <c r="E72" s="132">
        <f>E62+E67</f>
        <v>0</v>
      </c>
      <c r="F72" s="63">
        <f t="shared" ref="F72" si="13">SUM(F62,F67)</f>
        <v>1219.8999999999999</v>
      </c>
      <c r="G72" s="98"/>
    </row>
    <row r="73" spans="2:7">
      <c r="B73" s="88" t="s">
        <v>515</v>
      </c>
      <c r="C73" s="133">
        <f>C63+C68</f>
        <v>373.2</v>
      </c>
      <c r="D73" s="132">
        <f t="shared" ref="D73:E73" si="14">D63+D68</f>
        <v>0</v>
      </c>
      <c r="E73" s="134">
        <f t="shared" si="14"/>
        <v>214.8</v>
      </c>
      <c r="F73" s="63">
        <f t="shared" ref="F73" si="15">SUM(F63,F68)</f>
        <v>588</v>
      </c>
      <c r="G73" s="98"/>
    </row>
    <row r="74" spans="2:7">
      <c r="B74" s="88" t="s">
        <v>516</v>
      </c>
      <c r="C74" s="63">
        <f>SUM(C64,C69)</f>
        <v>1477.2</v>
      </c>
      <c r="D74" s="63">
        <f>SUM(D64,D69)</f>
        <v>356.4</v>
      </c>
      <c r="E74" s="63">
        <f>SUM(E64,E69)</f>
        <v>1922.9</v>
      </c>
      <c r="F74" s="64">
        <f>SUM(C74:E74)</f>
        <v>3756.5</v>
      </c>
      <c r="G74" s="94"/>
    </row>
    <row r="75" spans="2:7">
      <c r="B75" s="89" t="s">
        <v>517</v>
      </c>
      <c r="C75" s="135">
        <f>SUM(C65+C70)</f>
        <v>75.7</v>
      </c>
      <c r="D75" s="135">
        <f t="shared" ref="D75" si="16">SUM(D65+D70)</f>
        <v>387.3</v>
      </c>
      <c r="E75" s="135">
        <f>SUM(E65+E70)</f>
        <v>28959.5</v>
      </c>
      <c r="F75" s="121">
        <f>SUM(C75:E75)</f>
        <v>29422.5</v>
      </c>
      <c r="G75" s="94"/>
    </row>
    <row r="76" spans="2:7">
      <c r="B76" s="116" t="s">
        <v>492</v>
      </c>
      <c r="C76" s="106"/>
      <c r="D76" s="106"/>
      <c r="E76" s="106"/>
      <c r="F76" s="107"/>
      <c r="G76" s="94"/>
    </row>
    <row r="77" spans="2:7">
      <c r="B77" s="85" t="s">
        <v>508</v>
      </c>
      <c r="C77" s="112">
        <f>519.61+0.308</f>
        <v>519.91800000000001</v>
      </c>
      <c r="D77" s="109">
        <v>0</v>
      </c>
      <c r="E77" s="109">
        <v>0</v>
      </c>
      <c r="F77" s="126">
        <f>SUM(C77:E77)</f>
        <v>519.91800000000001</v>
      </c>
      <c r="G77" s="94"/>
    </row>
    <row r="78" spans="2:7">
      <c r="B78" s="89" t="s">
        <v>509</v>
      </c>
      <c r="C78" s="135">
        <f>372.92+618.234+75.71</f>
        <v>1066.864</v>
      </c>
      <c r="D78" s="135">
        <f>SUM(D65,D62)</f>
        <v>469.4</v>
      </c>
      <c r="E78" s="121">
        <f>E64</f>
        <v>713.2</v>
      </c>
      <c r="F78" s="121">
        <f t="shared" ref="F78:F80" si="17">SUM(C78:E78)</f>
        <v>2249.4639999999999</v>
      </c>
      <c r="G78" s="94"/>
    </row>
    <row r="79" spans="2:7">
      <c r="B79" s="116" t="s">
        <v>489</v>
      </c>
      <c r="C79" s="106"/>
      <c r="D79" s="106"/>
      <c r="E79" s="106"/>
      <c r="F79" s="107"/>
      <c r="G79" s="94"/>
    </row>
    <row r="80" spans="2:7">
      <c r="B80" s="85" t="s">
        <v>508</v>
      </c>
      <c r="C80" s="112">
        <f>1477.18</f>
        <v>1477.18</v>
      </c>
      <c r="D80" s="86">
        <v>0</v>
      </c>
      <c r="E80" s="86">
        <v>0</v>
      </c>
      <c r="F80" s="126">
        <f t="shared" si="17"/>
        <v>1477.18</v>
      </c>
      <c r="G80" s="94"/>
    </row>
    <row r="81" spans="2:7">
      <c r="B81" s="88" t="s">
        <v>509</v>
      </c>
      <c r="C81" s="86">
        <v>0</v>
      </c>
      <c r="D81" s="63">
        <f>D69</f>
        <v>356.4</v>
      </c>
      <c r="E81" s="63">
        <f>SUM(E69,E68,E70)</f>
        <v>30384</v>
      </c>
      <c r="F81" s="64">
        <f>SUM(C81:E81)</f>
        <v>30740.400000000001</v>
      </c>
      <c r="G81" s="94"/>
    </row>
    <row r="82" spans="2:7">
      <c r="B82" s="464" t="s">
        <v>521</v>
      </c>
      <c r="C82" s="464"/>
      <c r="D82" s="464"/>
      <c r="E82" s="464"/>
      <c r="F82" s="464"/>
      <c r="G82" s="94"/>
    </row>
    <row r="83" spans="2:7">
      <c r="B83" s="488" t="s">
        <v>522</v>
      </c>
      <c r="C83" s="488"/>
      <c r="D83" s="488"/>
      <c r="E83" s="488"/>
      <c r="F83" s="488"/>
    </row>
  </sheetData>
  <sheetProtection algorithmName="SHA-512" hashValue="tAvfQpa25Xp3tytIrJRVoe1quoJXtMYYFEKIIAFo3CWeZqPkBZyMcNxOUc2WvlwasCmNOLlqfUk6Wvj0o3hBPQ==" saltValue="/bsqIhOhMttCHUiYUnNPog==" spinCount="100000" sheet="1" objects="1" scenarios="1"/>
  <mergeCells count="7">
    <mergeCell ref="B8:F8"/>
    <mergeCell ref="B53:F53"/>
    <mergeCell ref="B83:F83"/>
    <mergeCell ref="B24:F24"/>
    <mergeCell ref="B52:F52"/>
    <mergeCell ref="B23:F23"/>
    <mergeCell ref="B82:F82"/>
  </mergeCells>
  <pageMargins left="0.7" right="0.7" top="0.75" bottom="0.75" header="0.3" footer="0.3"/>
  <pageSetup orientation="portrait" verticalDpi="0" r:id="rId1"/>
  <ignoredErrors>
    <ignoredError sqref="C5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AC68D-00E5-4E03-8DBB-73C31D30A958}">
  <sheetPr codeName="Sheet14"/>
  <dimension ref="B1:P48"/>
  <sheetViews>
    <sheetView workbookViewId="0">
      <pane xSplit="2" ySplit="2" topLeftCell="C3" activePane="bottomRight" state="frozen"/>
      <selection pane="bottomRight" activeCell="H30" sqref="H30:H32"/>
      <selection pane="bottomLeft" activeCell="A3" sqref="A3"/>
      <selection pane="topRight" activeCell="C1" sqref="C1"/>
    </sheetView>
  </sheetViews>
  <sheetFormatPr defaultColWidth="8.85546875" defaultRowHeight="12.75"/>
  <cols>
    <col min="1" max="1" width="3.85546875" customWidth="1"/>
    <col min="2" max="2" width="32.140625" customWidth="1"/>
    <col min="3" max="3" width="13.42578125" bestFit="1" customWidth="1"/>
    <col min="4" max="6" width="13.42578125" customWidth="1"/>
    <col min="7" max="7" width="13.85546875" bestFit="1" customWidth="1"/>
    <col min="8" max="8" width="12.42578125" customWidth="1"/>
    <col min="9" max="9" width="18.42578125" customWidth="1"/>
    <col min="13" max="13" width="19" customWidth="1"/>
    <col min="14" max="14" width="16.85546875" customWidth="1"/>
  </cols>
  <sheetData>
    <row r="1" spans="2:13">
      <c r="B1" t="s">
        <v>523</v>
      </c>
    </row>
    <row r="2" spans="2:13">
      <c r="B2" s="5"/>
      <c r="C2" s="3" t="s">
        <v>524</v>
      </c>
      <c r="D2" s="3" t="s">
        <v>187</v>
      </c>
      <c r="E2" s="3" t="s">
        <v>188</v>
      </c>
      <c r="F2" s="3" t="s">
        <v>525</v>
      </c>
      <c r="G2" s="3" t="s">
        <v>526</v>
      </c>
      <c r="H2" s="3" t="s">
        <v>229</v>
      </c>
    </row>
    <row r="3" spans="2:13">
      <c r="B3" s="1" t="s">
        <v>527</v>
      </c>
      <c r="H3" s="2"/>
    </row>
    <row r="4" spans="2:13">
      <c r="B4" t="s">
        <v>528</v>
      </c>
      <c r="C4" s="12"/>
      <c r="D4" s="13"/>
      <c r="E4" s="13"/>
      <c r="F4" s="14"/>
      <c r="G4" s="14"/>
      <c r="H4" s="9">
        <f>SUM(C4:E4)</f>
        <v>0</v>
      </c>
      <c r="I4" s="10" t="s">
        <v>529</v>
      </c>
    </row>
    <row r="5" spans="2:13">
      <c r="C5" s="7"/>
      <c r="D5" s="9"/>
      <c r="E5" s="9"/>
      <c r="F5" s="4"/>
      <c r="G5" s="4"/>
      <c r="H5" s="9"/>
    </row>
    <row r="6" spans="2:13">
      <c r="B6" s="1" t="s">
        <v>530</v>
      </c>
    </row>
    <row r="7" spans="2:13">
      <c r="B7" t="s">
        <v>492</v>
      </c>
      <c r="C7" s="15">
        <v>3037</v>
      </c>
      <c r="D7" s="15">
        <v>2404.86</v>
      </c>
      <c r="E7" s="15">
        <v>346.72</v>
      </c>
      <c r="F7" s="15">
        <v>0.02</v>
      </c>
      <c r="G7" s="15">
        <v>616.25</v>
      </c>
      <c r="H7" s="9">
        <f>SUM(C7:G7)</f>
        <v>6404.8500000000013</v>
      </c>
    </row>
    <row r="8" spans="2:13">
      <c r="B8" t="s">
        <v>489</v>
      </c>
      <c r="C8" s="15">
        <v>1209</v>
      </c>
      <c r="D8" s="15">
        <v>3684.79</v>
      </c>
      <c r="E8" s="15">
        <v>1070.4100000000001</v>
      </c>
      <c r="F8" s="15">
        <v>3.6</v>
      </c>
      <c r="G8" s="15">
        <v>31277</v>
      </c>
      <c r="H8" s="9">
        <f>SUM(C8:G8)</f>
        <v>37244.800000000003</v>
      </c>
    </row>
    <row r="9" spans="2:13">
      <c r="B9" t="s">
        <v>229</v>
      </c>
      <c r="C9" s="16">
        <f>SUM(C7:C8)</f>
        <v>4246</v>
      </c>
      <c r="D9" s="16">
        <f t="shared" ref="D9:F9" si="0">SUM(D7:D8)</f>
        <v>6089.65</v>
      </c>
      <c r="E9" s="16">
        <f>SUM(E7:E8)</f>
        <v>1417.13</v>
      </c>
      <c r="F9" s="16">
        <f t="shared" si="0"/>
        <v>3.62</v>
      </c>
      <c r="G9" s="16">
        <f>SUM(G7:G8)</f>
        <v>31893.25</v>
      </c>
      <c r="H9" s="9">
        <f>SUM(C9:G9)</f>
        <v>43649.65</v>
      </c>
    </row>
    <row r="10" spans="2:13">
      <c r="C10" s="16"/>
      <c r="D10" s="16"/>
      <c r="E10" s="16"/>
      <c r="F10" s="16"/>
      <c r="G10" s="6"/>
      <c r="M10" t="s">
        <v>531</v>
      </c>
    </row>
    <row r="11" spans="2:13">
      <c r="B11" s="1" t="s">
        <v>532</v>
      </c>
      <c r="C11" s="16"/>
      <c r="D11" s="6"/>
      <c r="E11" s="16"/>
      <c r="F11" s="16"/>
      <c r="G11" s="6"/>
      <c r="I11" s="10" t="s">
        <v>533</v>
      </c>
      <c r="M11" t="s">
        <v>530</v>
      </c>
    </row>
    <row r="12" spans="2:13">
      <c r="B12" s="18" t="s">
        <v>492</v>
      </c>
      <c r="C12" s="17">
        <v>2589.1799999999998</v>
      </c>
      <c r="D12" s="17">
        <v>1646.85</v>
      </c>
      <c r="E12" s="17">
        <v>0</v>
      </c>
      <c r="F12" s="16">
        <v>0</v>
      </c>
      <c r="G12" s="17">
        <v>0</v>
      </c>
      <c r="H12" s="6">
        <f>SUM(C12:G12)</f>
        <v>4236.03</v>
      </c>
      <c r="M12" t="s">
        <v>534</v>
      </c>
    </row>
    <row r="13" spans="2:13">
      <c r="B13" s="18" t="s">
        <v>489</v>
      </c>
      <c r="C13" s="17">
        <v>35.450000000000003</v>
      </c>
      <c r="D13" s="17">
        <v>2093.89</v>
      </c>
      <c r="E13" s="17">
        <v>834.09</v>
      </c>
      <c r="F13" s="16">
        <v>0</v>
      </c>
      <c r="G13" s="17">
        <v>310</v>
      </c>
      <c r="H13" s="6">
        <f>SUM(C13:G13)</f>
        <v>3273.43</v>
      </c>
    </row>
    <row r="14" spans="2:13">
      <c r="B14" s="18" t="s">
        <v>229</v>
      </c>
      <c r="C14" s="16">
        <f>SUM(C12:C13)</f>
        <v>2624.6299999999997</v>
      </c>
      <c r="D14" s="16">
        <f t="shared" ref="D14:G14" si="1">SUM(D12:D13)</f>
        <v>3740.74</v>
      </c>
      <c r="E14" s="16">
        <f t="shared" si="1"/>
        <v>834.09</v>
      </c>
      <c r="F14" s="16">
        <f t="shared" si="1"/>
        <v>0</v>
      </c>
      <c r="G14" s="16">
        <f t="shared" si="1"/>
        <v>310</v>
      </c>
      <c r="H14" s="16">
        <f>SUM(H12:H13)</f>
        <v>7509.4599999999991</v>
      </c>
    </row>
    <row r="15" spans="2:13">
      <c r="B15" s="1"/>
      <c r="C15" s="16"/>
      <c r="D15" s="6"/>
      <c r="E15" s="16"/>
      <c r="F15" s="16"/>
      <c r="G15" s="6"/>
    </row>
    <row r="16" spans="2:13">
      <c r="B16" t="s">
        <v>492</v>
      </c>
      <c r="C16" s="16"/>
      <c r="D16" s="6"/>
      <c r="E16" s="16"/>
      <c r="F16" s="16"/>
      <c r="G16" s="6"/>
    </row>
    <row r="17" spans="2:16">
      <c r="B17" s="19" t="s">
        <v>504</v>
      </c>
      <c r="C17" s="9">
        <v>0</v>
      </c>
      <c r="D17" s="9">
        <v>0</v>
      </c>
      <c r="E17" s="11">
        <v>0</v>
      </c>
      <c r="F17" s="11">
        <v>0</v>
      </c>
      <c r="G17" s="11">
        <v>0</v>
      </c>
      <c r="H17" s="9">
        <f>SUM(C17:G17)</f>
        <v>0</v>
      </c>
    </row>
    <row r="18" spans="2:16">
      <c r="B18" s="8" t="s">
        <v>505</v>
      </c>
      <c r="C18" s="17">
        <v>2588.6</v>
      </c>
      <c r="D18" s="17">
        <v>1646.85</v>
      </c>
      <c r="E18" s="16">
        <v>0</v>
      </c>
      <c r="F18" s="16">
        <v>0</v>
      </c>
      <c r="G18" s="16">
        <v>0</v>
      </c>
      <c r="H18" s="9">
        <f>SUM(C18:G18)</f>
        <v>4235.45</v>
      </c>
      <c r="N18" t="s">
        <v>535</v>
      </c>
      <c r="O18" t="s">
        <v>536</v>
      </c>
    </row>
    <row r="19" spans="2:16">
      <c r="B19" s="8" t="s">
        <v>506</v>
      </c>
      <c r="C19" s="17">
        <v>0.57999999999999996</v>
      </c>
      <c r="D19" s="6">
        <v>0</v>
      </c>
      <c r="E19" s="16">
        <v>0</v>
      </c>
      <c r="F19" s="16">
        <v>0</v>
      </c>
      <c r="G19" s="16">
        <v>0</v>
      </c>
      <c r="H19" s="9">
        <f>SUM(C19:G19)</f>
        <v>0.57999999999999996</v>
      </c>
      <c r="M19" t="s">
        <v>492</v>
      </c>
      <c r="N19" s="6">
        <f>H12</f>
        <v>4236.03</v>
      </c>
      <c r="O19">
        <f>H30</f>
        <v>18130.32</v>
      </c>
      <c r="P19" s="6">
        <f>SUM(N19:O19)</f>
        <v>22366.35</v>
      </c>
    </row>
    <row r="20" spans="2:16">
      <c r="B20" t="s">
        <v>489</v>
      </c>
      <c r="C20" s="16"/>
      <c r="D20" s="6"/>
      <c r="E20" s="16"/>
      <c r="F20" s="16"/>
      <c r="G20" s="6"/>
      <c r="M20" t="s">
        <v>489</v>
      </c>
      <c r="N20" s="6">
        <f>H13</f>
        <v>3273.43</v>
      </c>
      <c r="O20">
        <f>H31</f>
        <v>29134.2</v>
      </c>
      <c r="P20" s="6">
        <f>SUM(N20:O20)</f>
        <v>32407.63</v>
      </c>
    </row>
    <row r="21" spans="2:16">
      <c r="B21" s="8" t="s">
        <v>504</v>
      </c>
      <c r="C21" s="16">
        <v>0</v>
      </c>
      <c r="D21" s="17">
        <v>372.19</v>
      </c>
      <c r="E21" s="16">
        <v>0</v>
      </c>
      <c r="F21" s="16">
        <v>0</v>
      </c>
      <c r="G21" s="16">
        <v>0</v>
      </c>
      <c r="J21" s="6">
        <f>SUM(C14,C32)</f>
        <v>4245.91</v>
      </c>
      <c r="N21" s="6">
        <f>SUM(N19:N20)</f>
        <v>7509.4599999999991</v>
      </c>
      <c r="O21" s="6">
        <f t="shared" ref="O21:P21" si="2">SUM(O19:O20)</f>
        <v>47264.520000000004</v>
      </c>
      <c r="P21" s="6">
        <f t="shared" si="2"/>
        <v>54773.979999999996</v>
      </c>
    </row>
    <row r="22" spans="2:16">
      <c r="B22" s="8" t="s">
        <v>505</v>
      </c>
      <c r="C22" s="17">
        <v>35.450000000000003</v>
      </c>
      <c r="D22" s="17">
        <v>1721.7</v>
      </c>
      <c r="E22" s="17">
        <v>834.09</v>
      </c>
      <c r="F22" s="16">
        <v>0</v>
      </c>
      <c r="G22" s="17">
        <v>310</v>
      </c>
      <c r="H22" s="9">
        <f>SUM(C22:G22)</f>
        <v>2901.2400000000002</v>
      </c>
    </row>
    <row r="23" spans="2:16" ht="13.5" thickBot="1">
      <c r="B23" s="8" t="s">
        <v>506</v>
      </c>
      <c r="C23" s="16">
        <v>0</v>
      </c>
      <c r="D23" s="6">
        <v>0</v>
      </c>
      <c r="E23" s="16">
        <v>0</v>
      </c>
      <c r="F23" s="16">
        <v>0</v>
      </c>
      <c r="G23" s="16">
        <v>0</v>
      </c>
      <c r="H23" s="9">
        <f>SUM(C23:G23)</f>
        <v>0</v>
      </c>
    </row>
    <row r="24" spans="2:16" ht="13.5" thickBot="1">
      <c r="B24" t="s">
        <v>507</v>
      </c>
      <c r="C24" s="16"/>
      <c r="D24" s="6"/>
      <c r="E24" s="16"/>
      <c r="F24" s="16"/>
      <c r="G24" s="6"/>
      <c r="M24" s="23">
        <v>6405</v>
      </c>
      <c r="N24" s="23">
        <v>10492</v>
      </c>
      <c r="O24" s="23">
        <v>52122</v>
      </c>
    </row>
    <row r="25" spans="2:16" ht="13.5" thickBot="1">
      <c r="B25" s="8" t="s">
        <v>504</v>
      </c>
      <c r="C25" s="16">
        <f>SUM(C17,C21)</f>
        <v>0</v>
      </c>
      <c r="D25" s="16">
        <f t="shared" ref="D25:G26" si="3">SUM(D17,D21)</f>
        <v>372.19</v>
      </c>
      <c r="E25" s="16">
        <f t="shared" si="3"/>
        <v>0</v>
      </c>
      <c r="F25" s="16">
        <f t="shared" si="3"/>
        <v>0</v>
      </c>
      <c r="G25" s="16">
        <f t="shared" si="3"/>
        <v>0</v>
      </c>
      <c r="H25" s="9">
        <f>SUM(C25:G25)</f>
        <v>372.19</v>
      </c>
      <c r="M25" s="24">
        <v>37245</v>
      </c>
      <c r="N25" s="24">
        <v>6253</v>
      </c>
      <c r="O25" s="24">
        <v>8711</v>
      </c>
    </row>
    <row r="26" spans="2:16">
      <c r="B26" s="8" t="s">
        <v>505</v>
      </c>
      <c r="C26" s="16">
        <f>SUM(C18,C22)</f>
        <v>2624.0499999999997</v>
      </c>
      <c r="D26" s="16">
        <f>SUM(D18,D22)</f>
        <v>3368.55</v>
      </c>
      <c r="E26" s="16">
        <f t="shared" si="3"/>
        <v>834.09</v>
      </c>
      <c r="F26" s="16">
        <v>0</v>
      </c>
      <c r="G26" s="16">
        <v>0</v>
      </c>
      <c r="H26" s="9">
        <f>SUM(C26:G26)</f>
        <v>6826.6900000000005</v>
      </c>
      <c r="M26" s="6">
        <f>SUM(M24:M25)</f>
        <v>43650</v>
      </c>
      <c r="N26" s="6">
        <f t="shared" ref="N26:O26" si="4">SUM(N24:N25)</f>
        <v>16745</v>
      </c>
      <c r="O26" s="6">
        <f t="shared" si="4"/>
        <v>60833</v>
      </c>
    </row>
    <row r="27" spans="2:16">
      <c r="B27" s="8" t="s">
        <v>506</v>
      </c>
      <c r="C27" s="16">
        <f>SUM(C19,C23)</f>
        <v>0.57999999999999996</v>
      </c>
      <c r="D27" s="16">
        <f t="shared" ref="D27:E27" si="5">SUM(D19,D23)</f>
        <v>0</v>
      </c>
      <c r="E27" s="16">
        <f t="shared" si="5"/>
        <v>0</v>
      </c>
      <c r="F27" s="16">
        <v>0</v>
      </c>
      <c r="G27" s="16">
        <v>0</v>
      </c>
      <c r="H27" s="9">
        <f>SUM(C27:G27)</f>
        <v>0.57999999999999996</v>
      </c>
    </row>
    <row r="28" spans="2:16">
      <c r="C28" s="6"/>
      <c r="D28" s="6"/>
      <c r="E28" s="6"/>
      <c r="F28" s="6"/>
      <c r="G28" s="6"/>
    </row>
    <row r="29" spans="2:16">
      <c r="B29" s="1" t="s">
        <v>534</v>
      </c>
      <c r="C29" s="6"/>
      <c r="D29" s="6"/>
      <c r="E29" s="6"/>
      <c r="F29" s="6"/>
      <c r="G29" s="6"/>
    </row>
    <row r="30" spans="2:16">
      <c r="B30" s="18" t="s">
        <v>492</v>
      </c>
      <c r="C30" s="20">
        <v>447.96</v>
      </c>
      <c r="D30" s="20">
        <v>2327.37</v>
      </c>
      <c r="E30" s="20">
        <v>14738.73</v>
      </c>
      <c r="F30" s="20">
        <v>0.02</v>
      </c>
      <c r="G30" s="20">
        <v>616.24</v>
      </c>
      <c r="H30" s="6">
        <f>SUM(C30:G30)</f>
        <v>18130.32</v>
      </c>
    </row>
    <row r="31" spans="2:16">
      <c r="B31" s="18" t="s">
        <v>489</v>
      </c>
      <c r="C31" s="20">
        <v>1173.32</v>
      </c>
      <c r="D31" s="20">
        <v>1590.9</v>
      </c>
      <c r="E31" s="20">
        <v>236.32</v>
      </c>
      <c r="F31" s="20">
        <v>1.66</v>
      </c>
      <c r="G31" s="21">
        <v>26132</v>
      </c>
      <c r="H31" s="6">
        <f>SUM(C31:G31)</f>
        <v>29134.2</v>
      </c>
      <c r="L31" s="6"/>
    </row>
    <row r="32" spans="2:16">
      <c r="B32" s="18" t="s">
        <v>229</v>
      </c>
      <c r="C32" s="6">
        <f>SUM(C30:C31)</f>
        <v>1621.28</v>
      </c>
      <c r="D32" s="6">
        <f t="shared" ref="D32:H32" si="6">SUM(D30:D31)</f>
        <v>3918.27</v>
      </c>
      <c r="E32" s="6">
        <f t="shared" si="6"/>
        <v>14975.05</v>
      </c>
      <c r="F32" s="6">
        <f t="shared" si="6"/>
        <v>1.68</v>
      </c>
      <c r="G32" s="6">
        <f t="shared" si="6"/>
        <v>26748.240000000002</v>
      </c>
      <c r="H32" s="6">
        <f t="shared" si="6"/>
        <v>47264.520000000004</v>
      </c>
      <c r="J32" s="6"/>
      <c r="L32" s="6"/>
    </row>
    <row r="33" spans="2:8">
      <c r="B33" s="1"/>
      <c r="C33" s="6"/>
      <c r="D33" s="6"/>
      <c r="E33" s="6"/>
      <c r="F33" s="6"/>
      <c r="G33" s="6"/>
    </row>
    <row r="34" spans="2:8">
      <c r="B34" t="s">
        <v>492</v>
      </c>
      <c r="C34" s="16"/>
      <c r="D34" s="6"/>
      <c r="E34" s="16"/>
      <c r="F34" s="16"/>
      <c r="G34" s="6"/>
    </row>
    <row r="35" spans="2:8">
      <c r="B35" t="s">
        <v>514</v>
      </c>
      <c r="C35" s="17">
        <v>0</v>
      </c>
      <c r="D35" s="17">
        <v>1969.37</v>
      </c>
      <c r="E35" s="17">
        <v>72.08</v>
      </c>
      <c r="F35" s="9">
        <v>0</v>
      </c>
      <c r="G35" s="9">
        <v>0</v>
      </c>
      <c r="H35" s="9">
        <f>SUM(C35:G35)</f>
        <v>2041.4499999999998</v>
      </c>
    </row>
    <row r="36" spans="2:8">
      <c r="B36" s="8" t="s">
        <v>515</v>
      </c>
      <c r="C36" s="17">
        <v>447.96</v>
      </c>
      <c r="D36" s="17">
        <v>354.84</v>
      </c>
      <c r="E36" s="9">
        <v>0</v>
      </c>
      <c r="F36" s="9">
        <v>0</v>
      </c>
      <c r="G36" s="9">
        <v>0</v>
      </c>
      <c r="H36" s="9">
        <f>SUM(C36:G36)</f>
        <v>802.8</v>
      </c>
    </row>
    <row r="37" spans="2:8">
      <c r="B37" s="8" t="s">
        <v>516</v>
      </c>
      <c r="C37" s="9">
        <v>0</v>
      </c>
      <c r="D37" s="9">
        <v>0</v>
      </c>
      <c r="E37" s="9">
        <v>0</v>
      </c>
      <c r="F37" s="9">
        <v>0</v>
      </c>
      <c r="G37" s="9">
        <v>0</v>
      </c>
      <c r="H37" s="9">
        <f>SUM(C37:G37)</f>
        <v>0</v>
      </c>
    </row>
    <row r="38" spans="2:8">
      <c r="B38" s="8" t="s">
        <v>517</v>
      </c>
      <c r="C38" s="17"/>
      <c r="D38" s="17">
        <v>3.16</v>
      </c>
      <c r="E38" s="15">
        <v>14666.65</v>
      </c>
      <c r="F38" s="17">
        <v>0.02</v>
      </c>
      <c r="G38" s="17">
        <v>616.24</v>
      </c>
      <c r="H38" s="9">
        <f>SUM(C38:G38)</f>
        <v>15286.07</v>
      </c>
    </row>
    <row r="39" spans="2:8">
      <c r="B39" t="s">
        <v>489</v>
      </c>
      <c r="C39" s="16"/>
      <c r="D39" s="6"/>
      <c r="E39" s="16"/>
      <c r="F39" s="16"/>
      <c r="G39" s="6"/>
    </row>
    <row r="40" spans="2:8">
      <c r="B40" t="s">
        <v>514</v>
      </c>
      <c r="C40" s="9">
        <v>0</v>
      </c>
      <c r="D40" s="9">
        <v>0</v>
      </c>
      <c r="E40" s="9">
        <v>0</v>
      </c>
      <c r="F40" s="9">
        <v>0</v>
      </c>
      <c r="G40" s="9">
        <v>0</v>
      </c>
      <c r="H40" s="9">
        <f>SUM(C40:G40)</f>
        <v>0</v>
      </c>
    </row>
    <row r="41" spans="2:8">
      <c r="B41" s="8" t="s">
        <v>515</v>
      </c>
      <c r="C41" s="9">
        <v>0</v>
      </c>
      <c r="D41" s="9">
        <v>0</v>
      </c>
      <c r="E41" s="9">
        <v>0</v>
      </c>
      <c r="F41" s="9">
        <v>1.66</v>
      </c>
      <c r="G41" s="9">
        <v>0</v>
      </c>
      <c r="H41" s="9">
        <f>SUM(C41:G41)</f>
        <v>1.66</v>
      </c>
    </row>
    <row r="42" spans="2:8">
      <c r="B42" s="8" t="s">
        <v>516</v>
      </c>
      <c r="C42" s="17">
        <v>1173.32</v>
      </c>
      <c r="D42" s="17">
        <v>1590.9</v>
      </c>
      <c r="E42" s="17">
        <v>236.32</v>
      </c>
      <c r="F42" s="17">
        <v>0</v>
      </c>
      <c r="G42" s="15">
        <v>6969</v>
      </c>
      <c r="H42" s="9">
        <f>SUM(C42:G42)</f>
        <v>9969.5400000000009</v>
      </c>
    </row>
    <row r="43" spans="2:8">
      <c r="B43" s="8" t="s">
        <v>517</v>
      </c>
      <c r="C43" s="9">
        <v>0</v>
      </c>
      <c r="D43" s="9">
        <v>0</v>
      </c>
      <c r="E43" s="9">
        <v>0</v>
      </c>
      <c r="F43" s="9">
        <v>0</v>
      </c>
      <c r="G43" s="15">
        <v>19163</v>
      </c>
      <c r="H43" s="9">
        <f>SUM(C43:G43)</f>
        <v>19163</v>
      </c>
    </row>
    <row r="44" spans="2:8">
      <c r="B44" t="s">
        <v>519</v>
      </c>
      <c r="C44" s="16"/>
      <c r="D44" s="6"/>
      <c r="E44" s="16"/>
      <c r="F44" s="16"/>
      <c r="G44" s="16"/>
    </row>
    <row r="45" spans="2:8">
      <c r="B45" s="8" t="s">
        <v>520</v>
      </c>
      <c r="C45" s="9">
        <f>SUM(C35,C40)</f>
        <v>0</v>
      </c>
      <c r="D45" s="16">
        <f t="shared" ref="D45:H48" si="7">SUM(D35,D40)</f>
        <v>1969.37</v>
      </c>
      <c r="E45" s="16">
        <f t="shared" si="7"/>
        <v>72.08</v>
      </c>
      <c r="F45" s="9">
        <f t="shared" si="7"/>
        <v>0</v>
      </c>
      <c r="G45" s="9">
        <f t="shared" si="7"/>
        <v>0</v>
      </c>
      <c r="H45" s="7">
        <f t="shared" si="7"/>
        <v>2041.4499999999998</v>
      </c>
    </row>
    <row r="46" spans="2:8">
      <c r="B46" s="8" t="s">
        <v>515</v>
      </c>
      <c r="C46" s="16">
        <f>SUM(C36,C41)</f>
        <v>447.96</v>
      </c>
      <c r="D46" s="16">
        <f t="shared" si="7"/>
        <v>354.84</v>
      </c>
      <c r="E46" s="9">
        <f t="shared" si="7"/>
        <v>0</v>
      </c>
      <c r="F46" s="16">
        <f t="shared" si="7"/>
        <v>1.66</v>
      </c>
      <c r="G46" s="9">
        <f t="shared" si="7"/>
        <v>0</v>
      </c>
      <c r="H46" s="7">
        <f t="shared" si="7"/>
        <v>804.45999999999992</v>
      </c>
    </row>
    <row r="47" spans="2:8">
      <c r="B47" s="8" t="s">
        <v>516</v>
      </c>
      <c r="C47" s="16">
        <f>SUM(C37,C42)</f>
        <v>1173.32</v>
      </c>
      <c r="D47" s="16">
        <f t="shared" si="7"/>
        <v>1590.9</v>
      </c>
      <c r="E47" s="16">
        <f t="shared" si="7"/>
        <v>236.32</v>
      </c>
      <c r="F47" s="9">
        <f t="shared" si="7"/>
        <v>0</v>
      </c>
      <c r="G47" s="16">
        <f t="shared" si="7"/>
        <v>6969</v>
      </c>
      <c r="H47" s="9">
        <f>SUM(C47:G47)</f>
        <v>9969.5400000000009</v>
      </c>
    </row>
    <row r="48" spans="2:8">
      <c r="B48" s="8" t="s">
        <v>517</v>
      </c>
      <c r="C48" s="9">
        <f>SUM(C38,C43)</f>
        <v>0</v>
      </c>
      <c r="D48" s="16">
        <f t="shared" si="7"/>
        <v>3.16</v>
      </c>
      <c r="E48" s="16">
        <f t="shared" si="7"/>
        <v>14666.65</v>
      </c>
      <c r="F48" s="9">
        <f t="shared" si="7"/>
        <v>0.02</v>
      </c>
      <c r="G48" s="16">
        <f t="shared" si="7"/>
        <v>19779.240000000002</v>
      </c>
      <c r="H48" s="9">
        <f>SUM(C48:G48)</f>
        <v>34449.07</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D1663C55E1E4C84E936784E7E5DFA" ma:contentTypeVersion="14" ma:contentTypeDescription="Create a new document." ma:contentTypeScope="" ma:versionID="cb8ea9134feda56df4dae774f46ef38b">
  <xsd:schema xmlns:xsd="http://www.w3.org/2001/XMLSchema" xmlns:xs="http://www.w3.org/2001/XMLSchema" xmlns:p="http://schemas.microsoft.com/office/2006/metadata/properties" xmlns:ns3="36e7eadb-2ffb-4d16-948d-235d86ab607c" xmlns:ns4="34ff3d39-6ec1-4ff2-8281-1f805038833a" targetNamespace="http://schemas.microsoft.com/office/2006/metadata/properties" ma:root="true" ma:fieldsID="12e20fd644bb0d0863437a82ef49b9a1" ns3:_="" ns4:_="">
    <xsd:import namespace="36e7eadb-2ffb-4d16-948d-235d86ab607c"/>
    <xsd:import namespace="34ff3d39-6ec1-4ff2-8281-1f805038833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7eadb-2ffb-4d16-948d-235d86ab6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f3d39-6ec1-4ff2-8281-1f80503883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ff3d39-6ec1-4ff2-8281-1f805038833a">
      <UserInfo>
        <DisplayName>Jordan Williams</DisplayName>
        <AccountId>28</AccountId>
        <AccountType/>
      </UserInfo>
      <UserInfo>
        <DisplayName>Julie Pezzack</DisplayName>
        <AccountId>13</AccountId>
        <AccountType/>
      </UserInfo>
      <UserInfo>
        <DisplayName>Regan Rosenthal</DisplayName>
        <AccountId>29</AccountId>
        <AccountType/>
      </UserInfo>
    </SharedWithUsers>
    <_activity xmlns="36e7eadb-2ffb-4d16-948d-235d86ab607c" xsi:nil="true"/>
  </documentManagement>
</p:properties>
</file>

<file path=customXml/itemProps1.xml><?xml version="1.0" encoding="utf-8"?>
<ds:datastoreItem xmlns:ds="http://schemas.openxmlformats.org/officeDocument/2006/customXml" ds:itemID="{4ED96182-D498-41B1-BC1A-64355A464B49}"/>
</file>

<file path=customXml/itemProps2.xml><?xml version="1.0" encoding="utf-8"?>
<ds:datastoreItem xmlns:ds="http://schemas.openxmlformats.org/officeDocument/2006/customXml" ds:itemID="{0BC929DF-3234-4811-95A7-B3DA875EED40}"/>
</file>

<file path=customXml/itemProps3.xml><?xml version="1.0" encoding="utf-8"?>
<ds:datastoreItem xmlns:ds="http://schemas.openxmlformats.org/officeDocument/2006/customXml" ds:itemID="{65CBD95C-D98F-4324-ABB4-C5A89C74A3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 Kramer</dc:creator>
  <cp:keywords/>
  <dc:description/>
  <cp:lastModifiedBy>Julie Nguyen</cp:lastModifiedBy>
  <cp:revision>0</cp:revision>
  <dcterms:created xsi:type="dcterms:W3CDTF">2021-06-28T16:21:58Z</dcterms:created>
  <dcterms:modified xsi:type="dcterms:W3CDTF">2024-11-13T18:00:43Z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0x010100B53D1663C55E1E4C84E936784E7E5DFA</vt:lpwstr>
  </property>
  <property fmtid="{D5CDD505-2E9C-101B-9397-08002B2CF9AE}" pid="3" name="MediaServiceImageTags">
    <vt:lpwstr/>
  </property>
</Properties>
</file>